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" sheetId="1" r:id="rId1"/>
    <sheet name="2a" sheetId="2" r:id="rId2"/>
    <sheet name="2b" sheetId="3" r:id="rId3"/>
  </sheets>
  <definedNames>
    <definedName name="_xlnm.Print_Area" localSheetId="0">'1'!$A$1:$E$34</definedName>
    <definedName name="_xlnm.Print_Area" localSheetId="1">'2a'!$A$1:$E$34</definedName>
    <definedName name="_xlnm.Print_Area" localSheetId="2">'2b'!$A$1:$E$34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C7" authorId="0">
      <text>
        <r>
          <rPr>
            <b/>
            <sz val="8"/>
            <rFont val="Tahoma"/>
            <family val="0"/>
          </rPr>
          <t>Стандартный ряд межосевых расстояний: 40, 45, 50, 56, 63, 71, 80, 90, 100, 125, 140, 160, 180, 200, 220, 250, 280, 320, 360, 400, 450, 500, 560, 630, 710, 800, 900мм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Для наружного зацепления Т=1
Для внутреннего зацепления Т=-1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Стандартный ряд модулей:
1,0; 1,25; 1,5; 2; 2,5; 3; 4; 5; 6; 8; 10 мм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 xml:space="preserve">Для внутреннего зацепления
можно принять  </t>
        </r>
        <r>
          <rPr>
            <b/>
            <sz val="8"/>
            <rFont val="Arial"/>
            <family val="2"/>
          </rPr>
          <t>Δ</t>
        </r>
        <r>
          <rPr>
            <b/>
            <sz val="8"/>
            <rFont val="Tahoma"/>
            <family val="0"/>
          </rPr>
          <t>y=0,2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C7" authorId="0">
      <text>
        <r>
          <rPr>
            <b/>
            <sz val="8"/>
            <rFont val="Tahoma"/>
            <family val="0"/>
          </rPr>
          <t>Стандартный ряд межосевых расстояний: 40, 45, 50, 56, 63, 71, 80, 90, 100, 125, 140, 160, 180, 200, 220, 250, 280, 320, 360, 400, 450, 500, 560, 630, 710, 800, 900мм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Для наружного зацепления Т=1
Для внутреннего зацепления Т=-1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Стандартный ряд модулей:
1,0; 1,25; 1,5; 2; 2,5; 3; 4; 5; 6; 8; 10 мм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 xml:space="preserve">Для внутреннего зацепления
можно принять  </t>
        </r>
        <r>
          <rPr>
            <b/>
            <sz val="8"/>
            <rFont val="Arial"/>
            <family val="2"/>
          </rPr>
          <t>Δ</t>
        </r>
        <r>
          <rPr>
            <b/>
            <sz val="8"/>
            <rFont val="Tahoma"/>
            <family val="0"/>
          </rPr>
          <t>y=0,2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C7" authorId="0">
      <text>
        <r>
          <rPr>
            <b/>
            <sz val="8"/>
            <rFont val="Tahoma"/>
            <family val="0"/>
          </rPr>
          <t>Стандартный ряд межосевых расстояний: 40, 45, 50, 56, 63, 71, 80, 90, 100, 125, 140, 160, 180, 200, 220, 250, 280, 320, 360, 400, 450, 500, 560, 630, 710, 800, 900мм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Для наружного зацепления Т=1
Для внутреннего зацепления Т=-1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Стандартный ряд модулей:
1,0; 1,25; 1,5; 2; 2,5; 3; 4; 5; 6; 8; 10 мм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 xml:space="preserve">Для внутреннего зацепления
можно принять  </t>
        </r>
        <r>
          <rPr>
            <b/>
            <sz val="8"/>
            <rFont val="Arial"/>
            <family val="2"/>
          </rPr>
          <t>Δ</t>
        </r>
        <r>
          <rPr>
            <b/>
            <sz val="8"/>
            <rFont val="Tahoma"/>
            <family val="0"/>
          </rPr>
          <t>y=0,2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<sst xmlns="http://schemas.openxmlformats.org/spreadsheetml/2006/main" count="297" uniqueCount="69">
  <si>
    <t>мм</t>
  </si>
  <si>
    <t>Результаты расчетов</t>
  </si>
  <si>
    <t>-</t>
  </si>
  <si>
    <t>Обозна-
чения</t>
  </si>
  <si>
    <t>Значения</t>
  </si>
  <si>
    <t>Ед.
изм.</t>
  </si>
  <si>
    <t>Угол профиля исходного контура</t>
  </si>
  <si>
    <t>α=</t>
  </si>
  <si>
    <t>°</t>
  </si>
  <si>
    <t>Коэффициент высоты головки зуба</t>
  </si>
  <si>
    <r>
      <t>h</t>
    </r>
    <r>
      <rPr>
        <b/>
        <vertAlign val="subscript"/>
        <sz val="11"/>
        <color indexed="12"/>
        <rFont val="Arial"/>
        <family val="2"/>
      </rPr>
      <t>a</t>
    </r>
    <r>
      <rPr>
        <b/>
        <sz val="11"/>
        <color indexed="12"/>
        <rFont val="Arial"/>
        <family val="2"/>
      </rPr>
      <t>*=</t>
    </r>
  </si>
  <si>
    <t>Коэффициент радиального зазора</t>
  </si>
  <si>
    <t>c*=</t>
  </si>
  <si>
    <t>T=</t>
  </si>
  <si>
    <t>Число зубьев шестерни</t>
  </si>
  <si>
    <r>
      <t>z</t>
    </r>
    <r>
      <rPr>
        <b/>
        <vertAlign val="sub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>=</t>
    </r>
  </si>
  <si>
    <t>шт</t>
  </si>
  <si>
    <t>Число зубьев колеса</t>
  </si>
  <si>
    <r>
      <t>z</t>
    </r>
    <r>
      <rPr>
        <b/>
        <vertAlign val="sub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=</t>
    </r>
  </si>
  <si>
    <t>Межосевое расстояние передачи</t>
  </si>
  <si>
    <r>
      <t>a</t>
    </r>
    <r>
      <rPr>
        <b/>
        <vertAlign val="subscript"/>
        <sz val="11"/>
        <color indexed="12"/>
        <rFont val="Arial"/>
        <family val="2"/>
      </rPr>
      <t>w</t>
    </r>
    <r>
      <rPr>
        <b/>
        <sz val="11"/>
        <color indexed="12"/>
        <rFont val="Arial"/>
        <family val="2"/>
      </rPr>
      <t>=</t>
    </r>
  </si>
  <si>
    <t>Диаметр вершин зубьев шестерни</t>
  </si>
  <si>
    <r>
      <t>d</t>
    </r>
    <r>
      <rPr>
        <b/>
        <vertAlign val="subscript"/>
        <sz val="11"/>
        <color indexed="12"/>
        <rFont val="Arial"/>
        <family val="2"/>
      </rPr>
      <t>a1</t>
    </r>
    <r>
      <rPr>
        <b/>
        <sz val="11"/>
        <color indexed="12"/>
        <rFont val="Arial"/>
        <family val="2"/>
      </rPr>
      <t>=</t>
    </r>
  </si>
  <si>
    <r>
      <t>d</t>
    </r>
    <r>
      <rPr>
        <b/>
        <vertAlign val="subscript"/>
        <sz val="11"/>
        <color indexed="12"/>
        <rFont val="Arial"/>
        <family val="2"/>
      </rPr>
      <t>a2</t>
    </r>
    <r>
      <rPr>
        <b/>
        <sz val="11"/>
        <color indexed="12"/>
        <rFont val="Arial"/>
        <family val="2"/>
      </rPr>
      <t>=</t>
    </r>
  </si>
  <si>
    <t>Диаметр вершин зубьев колеса</t>
  </si>
  <si>
    <t>Диаметр впадин зубьев шестерни</t>
  </si>
  <si>
    <t>Диаметр впадин зубьев колеса</t>
  </si>
  <si>
    <t>Модуль зацепления</t>
  </si>
  <si>
    <t>m=</t>
  </si>
  <si>
    <t>Угол наклона зубьев</t>
  </si>
  <si>
    <t>β=</t>
  </si>
  <si>
    <t>Коэффициент смещения шестерни</t>
  </si>
  <si>
    <t>Коэффициент смещения колеса</t>
  </si>
  <si>
    <t>Исходные данные и замеры</t>
  </si>
  <si>
    <r>
      <t>d</t>
    </r>
    <r>
      <rPr>
        <b/>
        <vertAlign val="subscript"/>
        <sz val="11"/>
        <color indexed="12"/>
        <rFont val="Arial"/>
        <family val="2"/>
      </rPr>
      <t>f1</t>
    </r>
    <r>
      <rPr>
        <b/>
        <sz val="11"/>
        <color indexed="12"/>
        <rFont val="Arial"/>
        <family val="2"/>
      </rPr>
      <t>=</t>
    </r>
  </si>
  <si>
    <r>
      <t>d</t>
    </r>
    <r>
      <rPr>
        <b/>
        <vertAlign val="subscript"/>
        <sz val="11"/>
        <color indexed="12"/>
        <rFont val="Arial"/>
        <family val="2"/>
      </rPr>
      <t>f2</t>
    </r>
    <r>
      <rPr>
        <b/>
        <sz val="11"/>
        <color indexed="12"/>
        <rFont val="Arial"/>
        <family val="2"/>
      </rPr>
      <t>=</t>
    </r>
  </si>
  <si>
    <t>Делительный диаметр шестерни</t>
  </si>
  <si>
    <t>Делительный диаметр колеса</t>
  </si>
  <si>
    <r>
      <t>d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2"/>
      </rPr>
      <t>=</t>
    </r>
  </si>
  <si>
    <t>Коэффициент уравнительного смещения</t>
  </si>
  <si>
    <t>Δy=</t>
  </si>
  <si>
    <t>Модуль зацепления
(предварительно по расчетам)</t>
  </si>
  <si>
    <t>Делительное межосевое расстояние</t>
  </si>
  <si>
    <t>a=</t>
  </si>
  <si>
    <r>
      <t>d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=</t>
    </r>
  </si>
  <si>
    <t>Угол профиля</t>
  </si>
  <si>
    <r>
      <t>α</t>
    </r>
    <r>
      <rPr>
        <b/>
        <vertAlign val="subscript"/>
        <sz val="11"/>
        <rFont val="Arial"/>
        <family val="2"/>
      </rPr>
      <t>t</t>
    </r>
    <r>
      <rPr>
        <b/>
        <sz val="11"/>
        <rFont val="Arial"/>
        <family val="2"/>
      </rPr>
      <t>=</t>
    </r>
  </si>
  <si>
    <t>Угол зацепления</t>
  </si>
  <si>
    <r>
      <t>α</t>
    </r>
    <r>
      <rPr>
        <b/>
        <vertAlign val="subscript"/>
        <sz val="11"/>
        <rFont val="Arial"/>
        <family val="2"/>
      </rPr>
      <t>tw</t>
    </r>
    <r>
      <rPr>
        <b/>
        <sz val="11"/>
        <rFont val="Arial"/>
        <family val="2"/>
      </rPr>
      <t>=</t>
    </r>
  </si>
  <si>
    <t>Коэффициент уравнительного смещения
(предварительно по расчетам)</t>
  </si>
  <si>
    <r>
      <t>x</t>
    </r>
    <r>
      <rPr>
        <b/>
        <vertAlign val="subscript"/>
        <sz val="11"/>
        <rFont val="Tahoma"/>
        <family val="2"/>
      </rPr>
      <t>Σ(d)</t>
    </r>
    <r>
      <rPr>
        <b/>
        <sz val="11"/>
        <rFont val="Arial"/>
        <family val="2"/>
      </rPr>
      <t>=</t>
    </r>
  </si>
  <si>
    <r>
      <t>x</t>
    </r>
    <r>
      <rPr>
        <b/>
        <vertAlign val="subscript"/>
        <sz val="12"/>
        <color indexed="10"/>
        <rFont val="Arial"/>
        <family val="2"/>
      </rPr>
      <t>1</t>
    </r>
    <r>
      <rPr>
        <b/>
        <sz val="12"/>
        <color indexed="10"/>
        <rFont val="Arial"/>
        <family val="2"/>
      </rPr>
      <t>=</t>
    </r>
  </si>
  <si>
    <r>
      <t>x</t>
    </r>
    <r>
      <rPr>
        <b/>
        <vertAlign val="subscript"/>
        <sz val="12"/>
        <color indexed="10"/>
        <rFont val="Arial"/>
        <family val="2"/>
      </rPr>
      <t>2</t>
    </r>
    <r>
      <rPr>
        <b/>
        <sz val="12"/>
        <color indexed="10"/>
        <rFont val="Arial"/>
        <family val="2"/>
      </rPr>
      <t>=</t>
    </r>
  </si>
  <si>
    <t>Тип зацепления (наружное или внутреннее)</t>
  </si>
  <si>
    <r>
      <t>x</t>
    </r>
    <r>
      <rPr>
        <b/>
        <vertAlign val="subscript"/>
        <sz val="11"/>
        <rFont val="Arial"/>
        <family val="2"/>
      </rPr>
      <t>Σ(d)</t>
    </r>
    <r>
      <rPr>
        <b/>
        <sz val="11"/>
        <rFont val="Arial"/>
        <family val="2"/>
      </rPr>
      <t>=</t>
    </r>
  </si>
  <si>
    <t>К-т суммы (разности) смещений (проверка)</t>
  </si>
  <si>
    <t>К-т суммы (разности) смещений</t>
  </si>
  <si>
    <r>
      <t>m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2"/>
      </rPr>
      <t>=</t>
    </r>
  </si>
  <si>
    <r>
      <t>m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=</t>
    </r>
  </si>
  <si>
    <r>
      <t>Δy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2"/>
      </rPr>
      <t>=</t>
    </r>
  </si>
  <si>
    <r>
      <t>Δy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=</t>
    </r>
  </si>
  <si>
    <t>Угол наклона зубьев
(предварительно по расчетам)</t>
  </si>
  <si>
    <r>
      <t>β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2"/>
      </rPr>
      <t>=</t>
    </r>
  </si>
  <si>
    <r>
      <t>β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=</t>
    </r>
  </si>
  <si>
    <r>
      <t>β</t>
    </r>
    <r>
      <rPr>
        <b/>
        <vertAlign val="subscript"/>
        <sz val="11"/>
        <color indexed="12"/>
        <rFont val="Arial"/>
        <family val="2"/>
      </rPr>
      <t>a1</t>
    </r>
    <r>
      <rPr>
        <b/>
        <sz val="11"/>
        <color indexed="12"/>
        <rFont val="Arial"/>
        <family val="2"/>
      </rPr>
      <t>=</t>
    </r>
  </si>
  <si>
    <t>Угол наклона зубьев на цилиндре вершин шестерни</t>
  </si>
  <si>
    <t>Угол наклона зубьев на цилиндре вершин колеса</t>
  </si>
  <si>
    <r>
      <t>β</t>
    </r>
    <r>
      <rPr>
        <b/>
        <vertAlign val="subscript"/>
        <sz val="11"/>
        <color indexed="12"/>
        <rFont val="Arial"/>
        <family val="2"/>
      </rPr>
      <t>a2</t>
    </r>
    <r>
      <rPr>
        <b/>
        <sz val="11"/>
        <color indexed="12"/>
        <rFont val="Arial"/>
        <family val="2"/>
      </rPr>
      <t>=</t>
    </r>
  </si>
  <si>
    <t>Определение модуля, угла наклона
 зубьев и коэффициентов смещения
по результатам замеров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</si>
</sst>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"/>
    <numFmt numFmtId="187" formatCode="#,##0.0"/>
    <numFmt numFmtId="188" formatCode="#,##0.000"/>
    <numFmt numFmtId="189" formatCode="#,##0.000000"/>
    <numFmt numFmtId="190" formatCode="#,##0.0000"/>
    <numFmt numFmtId="191" formatCode="#,##0.0000000"/>
  </numFmts>
  <fonts count="21">
    <font>
      <sz val="10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u val="single"/>
      <sz val="16"/>
      <color indexed="20"/>
      <name val="Arial Cyr"/>
      <family val="0"/>
    </font>
    <font>
      <b/>
      <u val="single"/>
      <sz val="16"/>
      <color indexed="17"/>
      <name val="Arial Cyr"/>
      <family val="0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b/>
      <sz val="11"/>
      <color indexed="12"/>
      <name val="Arial Cyr"/>
      <family val="2"/>
    </font>
    <font>
      <b/>
      <sz val="12"/>
      <color indexed="10"/>
      <name val="Arial"/>
      <family val="2"/>
    </font>
    <font>
      <b/>
      <vertAlign val="subscript"/>
      <sz val="12"/>
      <color indexed="10"/>
      <name val="Arial"/>
      <family val="2"/>
    </font>
    <font>
      <b/>
      <vertAlign val="subscript"/>
      <sz val="11"/>
      <name val="Arial"/>
      <family val="2"/>
    </font>
    <font>
      <b/>
      <sz val="11"/>
      <color indexed="12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ahoma"/>
      <family val="2"/>
    </font>
    <font>
      <b/>
      <vertAlign val="subscript"/>
      <sz val="11"/>
      <name val="Tahoma"/>
      <family val="2"/>
    </font>
    <font>
      <b/>
      <sz val="8"/>
      <name val="Arial"/>
      <family val="2"/>
    </font>
    <font>
      <b/>
      <sz val="11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18">
      <alignment/>
      <protection/>
    </xf>
    <xf numFmtId="0" fontId="9" fillId="0" borderId="1" xfId="17" applyFont="1" applyBorder="1" applyAlignment="1" applyProtection="1">
      <alignment horizontal="center" vertical="center" wrapText="1"/>
      <protection/>
    </xf>
    <xf numFmtId="0" fontId="9" fillId="0" borderId="2" xfId="17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0" fillId="0" borderId="10" xfId="18" applyFont="1" applyBorder="1" applyAlignment="1">
      <alignment horizontal="center" vertical="center"/>
      <protection/>
    </xf>
    <xf numFmtId="0" fontId="10" fillId="0" borderId="11" xfId="18" applyFont="1" applyBorder="1" applyAlignment="1">
      <alignment vertical="center"/>
      <protection/>
    </xf>
    <xf numFmtId="0" fontId="10" fillId="0" borderId="11" xfId="18" applyFont="1" applyBorder="1" applyAlignment="1">
      <alignment horizontal="center" vertical="center"/>
      <protection/>
    </xf>
    <xf numFmtId="0" fontId="14" fillId="0" borderId="12" xfId="18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1" fillId="0" borderId="3" xfId="17" applyFont="1" applyBorder="1" applyAlignment="1" applyProtection="1">
      <alignment horizontal="left" vertical="center"/>
      <protection/>
    </xf>
    <xf numFmtId="0" fontId="1" fillId="0" borderId="11" xfId="17" applyFont="1" applyBorder="1" applyAlignment="1" applyProtection="1">
      <alignment horizontal="left" vertical="center"/>
      <protection/>
    </xf>
    <xf numFmtId="0" fontId="4" fillId="0" borderId="6" xfId="17" applyFont="1" applyBorder="1" applyProtection="1">
      <alignment/>
      <protection/>
    </xf>
    <xf numFmtId="188" fontId="1" fillId="2" borderId="3" xfId="0" applyNumberFormat="1" applyFont="1" applyFill="1" applyBorder="1" applyAlignment="1">
      <alignment horizontal="center" vertical="center"/>
    </xf>
    <xf numFmtId="180" fontId="4" fillId="2" borderId="3" xfId="18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/>
    </xf>
    <xf numFmtId="188" fontId="1" fillId="2" borderId="1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80" fontId="4" fillId="2" borderId="11" xfId="18" applyNumberFormat="1" applyFont="1" applyFill="1" applyBorder="1" applyAlignment="1">
      <alignment horizontal="center"/>
      <protection/>
    </xf>
    <xf numFmtId="0" fontId="1" fillId="0" borderId="13" xfId="0" applyFont="1" applyBorder="1" applyAlignment="1">
      <alignment horizontal="center" vertical="center"/>
    </xf>
    <xf numFmtId="180" fontId="4" fillId="2" borderId="6" xfId="18" applyNumberFormat="1" applyFont="1" applyFill="1" applyBorder="1" applyAlignment="1">
      <alignment horizontal="center"/>
      <protection/>
    </xf>
    <xf numFmtId="0" fontId="1" fillId="0" borderId="6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186" fontId="4" fillId="2" borderId="9" xfId="18" applyNumberFormat="1" applyFont="1" applyFill="1" applyBorder="1" applyAlignment="1">
      <alignment horizontal="center"/>
      <protection/>
    </xf>
    <xf numFmtId="0" fontId="17" fillId="0" borderId="17" xfId="18" applyFont="1" applyBorder="1" applyAlignment="1">
      <alignment horizontal="center" vertical="center"/>
      <protection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186" fontId="4" fillId="2" borderId="20" xfId="18" applyNumberFormat="1" applyFont="1" applyFill="1" applyBorder="1" applyAlignment="1">
      <alignment horizontal="center"/>
      <protection/>
    </xf>
    <xf numFmtId="0" fontId="17" fillId="0" borderId="21" xfId="18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188" fontId="11" fillId="2" borderId="11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8" fontId="11" fillId="2" borderId="3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188" fontId="1" fillId="2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88" fontId="1" fillId="2" borderId="9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4" fillId="0" borderId="7" xfId="18" applyFont="1" applyBorder="1" applyAlignment="1">
      <alignment horizontal="center" vertical="center"/>
      <protection/>
    </xf>
    <xf numFmtId="0" fontId="17" fillId="0" borderId="12" xfId="18" applyFont="1" applyBorder="1" applyAlignment="1">
      <alignment horizontal="center" vertical="center"/>
      <protection/>
    </xf>
    <xf numFmtId="0" fontId="17" fillId="0" borderId="5" xfId="18" applyFont="1" applyBorder="1" applyAlignment="1">
      <alignment horizontal="center" vertical="center"/>
      <protection/>
    </xf>
    <xf numFmtId="0" fontId="20" fillId="0" borderId="7" xfId="18" applyFont="1" applyBorder="1" applyAlignment="1">
      <alignment horizontal="center" vertical="center"/>
      <protection/>
    </xf>
    <xf numFmtId="190" fontId="1" fillId="2" borderId="11" xfId="0" applyNumberFormat="1" applyFont="1" applyFill="1" applyBorder="1" applyAlignment="1">
      <alignment horizontal="center" vertical="center"/>
    </xf>
    <xf numFmtId="190" fontId="1" fillId="2" borderId="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187" fontId="2" fillId="4" borderId="16" xfId="0" applyNumberFormat="1" applyFont="1" applyFill="1" applyBorder="1" applyAlignment="1" applyProtection="1">
      <alignment horizontal="center" vertical="center"/>
      <protection locked="0"/>
    </xf>
    <xf numFmtId="1" fontId="2" fillId="4" borderId="11" xfId="0" applyNumberFormat="1" applyFont="1" applyFill="1" applyBorder="1" applyAlignment="1" applyProtection="1">
      <alignment horizontal="center" vertical="center"/>
      <protection locked="0"/>
    </xf>
    <xf numFmtId="187" fontId="2" fillId="4" borderId="3" xfId="0" applyNumberFormat="1" applyFont="1" applyFill="1" applyBorder="1" applyAlignment="1" applyProtection="1">
      <alignment horizontal="center" vertical="center"/>
      <protection locked="0"/>
    </xf>
    <xf numFmtId="181" fontId="10" fillId="4" borderId="6" xfId="18" applyNumberFormat="1" applyFont="1" applyFill="1" applyBorder="1" applyAlignment="1" applyProtection="1">
      <alignment horizontal="center"/>
      <protection locked="0"/>
    </xf>
    <xf numFmtId="3" fontId="2" fillId="4" borderId="9" xfId="0" applyNumberFormat="1" applyFont="1" applyFill="1" applyBorder="1" applyAlignment="1" applyProtection="1">
      <alignment horizontal="center" vertical="center"/>
      <protection locked="0"/>
    </xf>
    <xf numFmtId="188" fontId="11" fillId="4" borderId="6" xfId="0" applyNumberFormat="1" applyFont="1" applyFill="1" applyBorder="1" applyAlignment="1" applyProtection="1">
      <alignment horizontal="center" vertical="center"/>
      <protection locked="0"/>
    </xf>
    <xf numFmtId="190" fontId="11" fillId="4" borderId="6" xfId="0" applyNumberFormat="1" applyFont="1" applyFill="1" applyBorder="1" applyAlignment="1" applyProtection="1">
      <alignment horizontal="center" vertical="center"/>
      <protection locked="0"/>
    </xf>
    <xf numFmtId="188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0" xfId="18" applyFont="1" applyAlignment="1">
      <alignment horizontal="center" vertical="center" wrapText="1"/>
      <protection/>
    </xf>
    <xf numFmtId="0" fontId="7" fillId="0" borderId="0" xfId="18" applyFont="1" applyAlignment="1">
      <alignment horizontal="center" vertical="center"/>
      <protection/>
    </xf>
    <xf numFmtId="0" fontId="8" fillId="0" borderId="25" xfId="17" applyFont="1" applyBorder="1" applyAlignment="1" applyProtection="1">
      <alignment horizontal="left" vertical="center"/>
      <protection/>
    </xf>
    <xf numFmtId="0" fontId="8" fillId="0" borderId="26" xfId="17" applyFont="1" applyBorder="1" applyAlignment="1" applyProtection="1">
      <alignment horizontal="left" vertical="center"/>
      <protection/>
    </xf>
    <xf numFmtId="0" fontId="8" fillId="0" borderId="14" xfId="17" applyFont="1" applyBorder="1" applyAlignment="1" applyProtection="1">
      <alignment horizontal="left" vertical="center"/>
      <protection/>
    </xf>
    <xf numFmtId="0" fontId="8" fillId="0" borderId="1" xfId="17" applyFont="1" applyBorder="1" applyAlignment="1" applyProtection="1">
      <alignment horizontal="left" vertical="center"/>
      <protection/>
    </xf>
    <xf numFmtId="0" fontId="1" fillId="0" borderId="9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10" xfId="17" applyFont="1" applyBorder="1" applyAlignment="1" applyProtection="1">
      <alignment horizontal="center" vertical="center"/>
      <protection/>
    </xf>
    <xf numFmtId="0" fontId="11" fillId="0" borderId="4" xfId="17" applyFont="1" applyBorder="1" applyAlignment="1" applyProtection="1">
      <alignment horizontal="center" vertical="center"/>
      <protection/>
    </xf>
    <xf numFmtId="0" fontId="11" fillId="0" borderId="13" xfId="17" applyFont="1" applyBorder="1" applyAlignment="1" applyProtection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Обычный_raschet-privoda-telezhki" xfId="17"/>
    <cellStyle name="Обычный_veter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="89" zoomScaleNormal="89" workbookViewId="0" topLeftCell="A1">
      <selection activeCell="A40" sqref="A40"/>
    </sheetView>
  </sheetViews>
  <sheetFormatPr defaultColWidth="9.140625" defaultRowHeight="12.75"/>
  <cols>
    <col min="1" max="1" width="3.8515625" style="1" bestFit="1" customWidth="1"/>
    <col min="2" max="2" width="56.8515625" style="1" customWidth="1"/>
    <col min="3" max="3" width="8.00390625" style="1" bestFit="1" customWidth="1"/>
    <col min="4" max="4" width="9.57421875" style="1" bestFit="1" customWidth="1"/>
    <col min="5" max="5" width="5.00390625" style="1" bestFit="1" customWidth="1"/>
    <col min="6" max="16384" width="9.140625" style="1" customWidth="1"/>
  </cols>
  <sheetData>
    <row r="1" spans="1:5" ht="67.5" customHeight="1" thickBot="1">
      <c r="A1" s="104" t="s">
        <v>68</v>
      </c>
      <c r="B1" s="105"/>
      <c r="C1" s="105"/>
      <c r="D1" s="105"/>
      <c r="E1" s="105"/>
    </row>
    <row r="2" spans="1:5" ht="26.25" customHeight="1" thickBot="1">
      <c r="A2" s="106" t="s">
        <v>33</v>
      </c>
      <c r="B2" s="107"/>
      <c r="C2" s="2" t="s">
        <v>3</v>
      </c>
      <c r="D2" s="2" t="s">
        <v>4</v>
      </c>
      <c r="E2" s="3" t="s">
        <v>5</v>
      </c>
    </row>
    <row r="3" spans="1:5" ht="17.25" customHeight="1">
      <c r="A3" s="16">
        <v>1</v>
      </c>
      <c r="B3" s="17" t="s">
        <v>6</v>
      </c>
      <c r="C3" s="18" t="s">
        <v>7</v>
      </c>
      <c r="D3" s="70">
        <v>20</v>
      </c>
      <c r="E3" s="19" t="s">
        <v>8</v>
      </c>
    </row>
    <row r="4" spans="1:5" ht="17.25" customHeight="1">
      <c r="A4" s="6">
        <v>2</v>
      </c>
      <c r="B4" s="5" t="s">
        <v>9</v>
      </c>
      <c r="C4" s="4" t="s">
        <v>10</v>
      </c>
      <c r="D4" s="55">
        <v>1</v>
      </c>
      <c r="E4" s="7" t="s">
        <v>2</v>
      </c>
    </row>
    <row r="5" spans="1:5" ht="17.25" customHeight="1" thickBot="1">
      <c r="A5" s="20">
        <v>3</v>
      </c>
      <c r="B5" s="21" t="s">
        <v>11</v>
      </c>
      <c r="C5" s="22" t="s">
        <v>12</v>
      </c>
      <c r="D5" s="71">
        <v>0.25</v>
      </c>
      <c r="E5" s="23" t="s">
        <v>2</v>
      </c>
    </row>
    <row r="6" spans="1:5" ht="17.25" customHeight="1" thickBot="1">
      <c r="A6" s="24">
        <v>4</v>
      </c>
      <c r="B6" s="25" t="s">
        <v>53</v>
      </c>
      <c r="C6" s="26" t="s">
        <v>13</v>
      </c>
      <c r="D6" s="93">
        <v>1</v>
      </c>
      <c r="E6" s="27" t="s">
        <v>2</v>
      </c>
    </row>
    <row r="7" spans="1:5" ht="17.25" customHeight="1" thickBot="1">
      <c r="A7" s="35">
        <v>5</v>
      </c>
      <c r="B7" s="36" t="s">
        <v>19</v>
      </c>
      <c r="C7" s="77" t="s">
        <v>20</v>
      </c>
      <c r="D7" s="94">
        <v>80</v>
      </c>
      <c r="E7" s="88" t="s">
        <v>0</v>
      </c>
    </row>
    <row r="8" spans="1:5" ht="17.25" customHeight="1">
      <c r="A8" s="28">
        <v>6</v>
      </c>
      <c r="B8" s="29" t="s">
        <v>14</v>
      </c>
      <c r="C8" s="30" t="s">
        <v>15</v>
      </c>
      <c r="D8" s="95">
        <v>16</v>
      </c>
      <c r="E8" s="31" t="s">
        <v>16</v>
      </c>
    </row>
    <row r="9" spans="1:5" ht="17.25" customHeight="1">
      <c r="A9" s="6">
        <v>7</v>
      </c>
      <c r="B9" s="81" t="s">
        <v>21</v>
      </c>
      <c r="C9" s="4" t="s">
        <v>22</v>
      </c>
      <c r="D9" s="96">
        <v>37.6</v>
      </c>
      <c r="E9" s="7" t="s">
        <v>0</v>
      </c>
    </row>
    <row r="10" spans="1:5" ht="17.25" customHeight="1">
      <c r="A10" s="6">
        <v>8</v>
      </c>
      <c r="B10" s="81" t="s">
        <v>25</v>
      </c>
      <c r="C10" s="4" t="s">
        <v>34</v>
      </c>
      <c r="D10" s="96">
        <v>28.7</v>
      </c>
      <c r="E10" s="7" t="s">
        <v>0</v>
      </c>
    </row>
    <row r="11" spans="1:5" ht="17.25" customHeight="1" thickBot="1">
      <c r="A11" s="20">
        <v>9</v>
      </c>
      <c r="B11" s="32" t="s">
        <v>65</v>
      </c>
      <c r="C11" s="22" t="s">
        <v>64</v>
      </c>
      <c r="D11" s="97">
        <v>0</v>
      </c>
      <c r="E11" s="82" t="s">
        <v>8</v>
      </c>
    </row>
    <row r="12" spans="1:5" ht="17.25" customHeight="1">
      <c r="A12" s="91">
        <v>10</v>
      </c>
      <c r="B12" s="92" t="s">
        <v>17</v>
      </c>
      <c r="C12" s="89" t="s">
        <v>18</v>
      </c>
      <c r="D12" s="98">
        <v>63</v>
      </c>
      <c r="E12" s="90" t="s">
        <v>16</v>
      </c>
    </row>
    <row r="13" spans="1:5" ht="17.25" customHeight="1">
      <c r="A13" s="6">
        <v>11</v>
      </c>
      <c r="B13" s="81" t="s">
        <v>24</v>
      </c>
      <c r="C13" s="4" t="s">
        <v>23</v>
      </c>
      <c r="D13" s="96">
        <v>130.3</v>
      </c>
      <c r="E13" s="7" t="s">
        <v>0</v>
      </c>
    </row>
    <row r="14" spans="1:5" ht="17.25" customHeight="1">
      <c r="A14" s="6">
        <v>12</v>
      </c>
      <c r="B14" s="81" t="s">
        <v>26</v>
      </c>
      <c r="C14" s="4" t="s">
        <v>35</v>
      </c>
      <c r="D14" s="96">
        <v>121.4</v>
      </c>
      <c r="E14" s="7" t="s">
        <v>0</v>
      </c>
    </row>
    <row r="15" spans="1:5" ht="17.25" customHeight="1" thickBot="1">
      <c r="A15" s="20">
        <v>13</v>
      </c>
      <c r="B15" s="32" t="s">
        <v>66</v>
      </c>
      <c r="C15" s="22" t="s">
        <v>67</v>
      </c>
      <c r="D15" s="97">
        <v>0</v>
      </c>
      <c r="E15" s="82" t="s">
        <v>8</v>
      </c>
    </row>
    <row r="16" spans="1:5" ht="26.25" thickBot="1">
      <c r="A16" s="108" t="s">
        <v>1</v>
      </c>
      <c r="B16" s="109"/>
      <c r="C16" s="2" t="s">
        <v>3</v>
      </c>
      <c r="D16" s="2" t="s">
        <v>4</v>
      </c>
      <c r="E16" s="3" t="s">
        <v>5</v>
      </c>
    </row>
    <row r="17" spans="1:5" ht="17.25" customHeight="1">
      <c r="A17" s="111">
        <v>14</v>
      </c>
      <c r="B17" s="110" t="s">
        <v>41</v>
      </c>
      <c r="C17" s="78" t="s">
        <v>57</v>
      </c>
      <c r="D17" s="79">
        <f>D9/(D8/COS(D20/180*PI())+2*D4)</f>
        <v>2.088888888888889</v>
      </c>
      <c r="E17" s="80" t="s">
        <v>0</v>
      </c>
    </row>
    <row r="18" spans="1:5" ht="17.25" customHeight="1">
      <c r="A18" s="111"/>
      <c r="B18" s="103"/>
      <c r="C18" s="10" t="s">
        <v>58</v>
      </c>
      <c r="D18" s="40">
        <f>D13/(D12/COS(D21/180*PI())+2*D4)</f>
        <v>2.0046153846153847</v>
      </c>
      <c r="E18" s="12" t="s">
        <v>0</v>
      </c>
    </row>
    <row r="19" spans="1:5" ht="17.25" customHeight="1" thickBot="1">
      <c r="A19" s="112"/>
      <c r="B19" s="57" t="s">
        <v>27</v>
      </c>
      <c r="C19" s="8" t="s">
        <v>28</v>
      </c>
      <c r="D19" s="99">
        <v>2</v>
      </c>
      <c r="E19" s="9" t="s">
        <v>0</v>
      </c>
    </row>
    <row r="20" spans="1:5" ht="17.25" customHeight="1">
      <c r="A20" s="116">
        <v>15</v>
      </c>
      <c r="B20" s="102" t="s">
        <v>61</v>
      </c>
      <c r="C20" s="33" t="s">
        <v>62</v>
      </c>
      <c r="D20" s="86">
        <f>ASIN(D8*D19/D9*TAN(D11/180*PI()))/PI()*180</f>
        <v>0</v>
      </c>
      <c r="E20" s="83" t="s">
        <v>8</v>
      </c>
    </row>
    <row r="21" spans="1:5" ht="17.25" customHeight="1">
      <c r="A21" s="117"/>
      <c r="B21" s="103"/>
      <c r="C21" s="10" t="s">
        <v>63</v>
      </c>
      <c r="D21" s="87">
        <f>ASIN(D12*D19/D13*TAN(D15/180*PI()))/PI()*180</f>
        <v>0</v>
      </c>
      <c r="E21" s="84" t="s">
        <v>8</v>
      </c>
    </row>
    <row r="22" spans="1:5" ht="17.25" customHeight="1" thickBot="1">
      <c r="A22" s="118"/>
      <c r="B22" s="57" t="s">
        <v>29</v>
      </c>
      <c r="C22" s="8" t="s">
        <v>30</v>
      </c>
      <c r="D22" s="100">
        <v>0</v>
      </c>
      <c r="E22" s="85" t="s">
        <v>8</v>
      </c>
    </row>
    <row r="23" spans="1:5" ht="17.25" customHeight="1">
      <c r="A23" s="113">
        <v>16</v>
      </c>
      <c r="B23" s="102" t="s">
        <v>49</v>
      </c>
      <c r="C23" s="33" t="s">
        <v>59</v>
      </c>
      <c r="D23" s="43">
        <f>2*D4+D5-(D9-D10)/(2*D19)</f>
        <v>0.024999999999999467</v>
      </c>
      <c r="E23" s="34" t="s">
        <v>2</v>
      </c>
    </row>
    <row r="24" spans="1:5" ht="17.25" customHeight="1">
      <c r="A24" s="114"/>
      <c r="B24" s="103"/>
      <c r="C24" s="10" t="s">
        <v>60</v>
      </c>
      <c r="D24" s="40">
        <f>2*D4+D5-(D13-D14)/(2*D19)</f>
        <v>0.02499999999999858</v>
      </c>
      <c r="E24" s="12" t="s">
        <v>2</v>
      </c>
    </row>
    <row r="25" spans="1:5" ht="17.25" customHeight="1" thickBot="1">
      <c r="A25" s="115"/>
      <c r="B25" s="49" t="s">
        <v>39</v>
      </c>
      <c r="C25" s="44" t="s">
        <v>40</v>
      </c>
      <c r="D25" s="101">
        <v>0.025</v>
      </c>
      <c r="E25" s="45" t="s">
        <v>2</v>
      </c>
    </row>
    <row r="26" spans="1:5" ht="17.25" customHeight="1">
      <c r="A26" s="42">
        <v>17</v>
      </c>
      <c r="B26" s="38" t="s">
        <v>36</v>
      </c>
      <c r="C26" s="33" t="s">
        <v>38</v>
      </c>
      <c r="D26" s="46">
        <f>D19*D8/COS(D22/180*PI())</f>
        <v>32</v>
      </c>
      <c r="E26" s="34" t="s">
        <v>0</v>
      </c>
    </row>
    <row r="27" spans="1:5" ht="17.25" customHeight="1">
      <c r="A27" s="11">
        <v>18</v>
      </c>
      <c r="B27" s="37" t="s">
        <v>37</v>
      </c>
      <c r="C27" s="10" t="s">
        <v>44</v>
      </c>
      <c r="D27" s="41">
        <f>D19*D12/COS(D22/180*PI())</f>
        <v>126</v>
      </c>
      <c r="E27" s="12" t="s">
        <v>0</v>
      </c>
    </row>
    <row r="28" spans="1:5" ht="17.25" customHeight="1" thickBot="1">
      <c r="A28" s="47">
        <v>19</v>
      </c>
      <c r="B28" s="39" t="s">
        <v>42</v>
      </c>
      <c r="C28" s="44" t="s">
        <v>43</v>
      </c>
      <c r="D28" s="48">
        <f>(D27+D6*D26)/2</f>
        <v>79</v>
      </c>
      <c r="E28" s="45" t="s">
        <v>0</v>
      </c>
    </row>
    <row r="29" spans="1:5" ht="17.25" customHeight="1">
      <c r="A29" s="14">
        <v>20</v>
      </c>
      <c r="B29" s="15" t="s">
        <v>45</v>
      </c>
      <c r="C29" s="50" t="s">
        <v>46</v>
      </c>
      <c r="D29" s="51">
        <f>ATAN(TAN(D3/180*PI())/COS(D22/180*PI()))/PI()*180</f>
        <v>20</v>
      </c>
      <c r="E29" s="52" t="s">
        <v>8</v>
      </c>
    </row>
    <row r="30" spans="1:5" ht="17.25" customHeight="1" thickBot="1">
      <c r="A30" s="58">
        <v>21</v>
      </c>
      <c r="B30" s="59" t="s">
        <v>47</v>
      </c>
      <c r="C30" s="60" t="s">
        <v>48</v>
      </c>
      <c r="D30" s="61">
        <f>ACOS(D28*COS(D29/180*PI())/D7)/PI()*180</f>
        <v>21.88306421658813</v>
      </c>
      <c r="E30" s="62" t="s">
        <v>8</v>
      </c>
    </row>
    <row r="31" spans="1:5" ht="17.25" customHeight="1">
      <c r="A31" s="68">
        <v>22</v>
      </c>
      <c r="B31" s="63" t="s">
        <v>31</v>
      </c>
      <c r="C31" s="64" t="s">
        <v>51</v>
      </c>
      <c r="D31" s="65">
        <f>(D9-D26)/(2*D19)-D4+D25</f>
        <v>0.4250000000000004</v>
      </c>
      <c r="E31" s="66" t="s">
        <v>2</v>
      </c>
    </row>
    <row r="32" spans="1:5" ht="17.25" customHeight="1">
      <c r="A32" s="69">
        <v>23</v>
      </c>
      <c r="B32" s="53" t="s">
        <v>32</v>
      </c>
      <c r="C32" s="54" t="s">
        <v>52</v>
      </c>
      <c r="D32" s="67">
        <f>(D13-D27)/(2*D19)-D4+D25</f>
        <v>0.10000000000000284</v>
      </c>
      <c r="E32" s="13" t="s">
        <v>2</v>
      </c>
    </row>
    <row r="33" spans="1:5" ht="17.25" customHeight="1">
      <c r="A33" s="11">
        <v>24</v>
      </c>
      <c r="B33" s="76" t="s">
        <v>56</v>
      </c>
      <c r="C33" s="10" t="s">
        <v>50</v>
      </c>
      <c r="D33" s="40">
        <f>D31+D6*D32</f>
        <v>0.5250000000000032</v>
      </c>
      <c r="E33" s="12" t="s">
        <v>2</v>
      </c>
    </row>
    <row r="34" spans="1:5" ht="17.25" customHeight="1" thickBot="1">
      <c r="A34" s="56">
        <v>25</v>
      </c>
      <c r="B34" s="72" t="s">
        <v>55</v>
      </c>
      <c r="C34" s="73" t="s">
        <v>54</v>
      </c>
      <c r="D34" s="74">
        <f>(D12+D6*D8)*((TAN(D30/180*PI())-(D30/180*PI()))-(TAN(D29/180*PI())-(D29/180*PI())))/(2*TAN(D3/180*PI()))</f>
        <v>0.5228975424025069</v>
      </c>
      <c r="E34" s="75" t="s">
        <v>2</v>
      </c>
    </row>
    <row r="35" ht="17.25" customHeight="1"/>
    <row r="36" ht="16.5" customHeight="1"/>
  </sheetData>
  <sheetProtection/>
  <mergeCells count="9">
    <mergeCell ref="B23:B24"/>
    <mergeCell ref="A1:E1"/>
    <mergeCell ref="A2:B2"/>
    <mergeCell ref="A16:B16"/>
    <mergeCell ref="B17:B18"/>
    <mergeCell ref="A17:A19"/>
    <mergeCell ref="A23:A25"/>
    <mergeCell ref="A20:A22"/>
    <mergeCell ref="B20:B21"/>
  </mergeCells>
  <printOptions/>
  <pageMargins left="0.75" right="0.75" top="1" bottom="1" header="0.5" footer="0.5"/>
  <pageSetup horizontalDpi="300" verticalDpi="300" orientation="portrait" paperSize="9" scale="137" r:id="rId3"/>
  <headerFooter alignWithMargins="0">
    <oddFooter>&amp;C&amp;D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89" zoomScaleNormal="89" workbookViewId="0" topLeftCell="A1">
      <selection activeCell="A40" sqref="A40"/>
    </sheetView>
  </sheetViews>
  <sheetFormatPr defaultColWidth="9.140625" defaultRowHeight="12.75"/>
  <cols>
    <col min="1" max="1" width="3.8515625" style="1" bestFit="1" customWidth="1"/>
    <col min="2" max="2" width="56.8515625" style="1" customWidth="1"/>
    <col min="3" max="3" width="8.00390625" style="1" bestFit="1" customWidth="1"/>
    <col min="4" max="4" width="9.57421875" style="1" bestFit="1" customWidth="1"/>
    <col min="5" max="5" width="5.00390625" style="1" bestFit="1" customWidth="1"/>
    <col min="6" max="16384" width="9.140625" style="1" customWidth="1"/>
  </cols>
  <sheetData>
    <row r="1" spans="1:5" ht="67.5" customHeight="1" thickBot="1">
      <c r="A1" s="104" t="s">
        <v>68</v>
      </c>
      <c r="B1" s="105"/>
      <c r="C1" s="105"/>
      <c r="D1" s="105"/>
      <c r="E1" s="105"/>
    </row>
    <row r="2" spans="1:5" ht="26.25" customHeight="1" thickBot="1">
      <c r="A2" s="106" t="s">
        <v>33</v>
      </c>
      <c r="B2" s="107"/>
      <c r="C2" s="2" t="s">
        <v>3</v>
      </c>
      <c r="D2" s="2" t="s">
        <v>4</v>
      </c>
      <c r="E2" s="3" t="s">
        <v>5</v>
      </c>
    </row>
    <row r="3" spans="1:5" ht="17.25" customHeight="1">
      <c r="A3" s="16">
        <v>1</v>
      </c>
      <c r="B3" s="17" t="s">
        <v>6</v>
      </c>
      <c r="C3" s="18" t="s">
        <v>7</v>
      </c>
      <c r="D3" s="70">
        <v>20</v>
      </c>
      <c r="E3" s="19" t="s">
        <v>8</v>
      </c>
    </row>
    <row r="4" spans="1:5" ht="17.25" customHeight="1">
      <c r="A4" s="6">
        <v>2</v>
      </c>
      <c r="B4" s="5" t="s">
        <v>9</v>
      </c>
      <c r="C4" s="4" t="s">
        <v>10</v>
      </c>
      <c r="D4" s="55">
        <v>1</v>
      </c>
      <c r="E4" s="7" t="s">
        <v>2</v>
      </c>
    </row>
    <row r="5" spans="1:5" ht="17.25" customHeight="1" thickBot="1">
      <c r="A5" s="20">
        <v>3</v>
      </c>
      <c r="B5" s="21" t="s">
        <v>11</v>
      </c>
      <c r="C5" s="22" t="s">
        <v>12</v>
      </c>
      <c r="D5" s="71">
        <v>0.25</v>
      </c>
      <c r="E5" s="23" t="s">
        <v>2</v>
      </c>
    </row>
    <row r="6" spans="1:5" ht="17.25" customHeight="1" thickBot="1">
      <c r="A6" s="24">
        <v>4</v>
      </c>
      <c r="B6" s="25" t="s">
        <v>53</v>
      </c>
      <c r="C6" s="26" t="s">
        <v>13</v>
      </c>
      <c r="D6" s="93">
        <v>1</v>
      </c>
      <c r="E6" s="27" t="s">
        <v>2</v>
      </c>
    </row>
    <row r="7" spans="1:5" ht="17.25" customHeight="1" thickBot="1">
      <c r="A7" s="35">
        <v>5</v>
      </c>
      <c r="B7" s="36" t="s">
        <v>19</v>
      </c>
      <c r="C7" s="77" t="s">
        <v>20</v>
      </c>
      <c r="D7" s="94">
        <v>90</v>
      </c>
      <c r="E7" s="88" t="s">
        <v>0</v>
      </c>
    </row>
    <row r="8" spans="1:5" ht="17.25" customHeight="1">
      <c r="A8" s="28">
        <v>6</v>
      </c>
      <c r="B8" s="29" t="s">
        <v>14</v>
      </c>
      <c r="C8" s="30" t="s">
        <v>15</v>
      </c>
      <c r="D8" s="95">
        <v>16</v>
      </c>
      <c r="E8" s="31" t="s">
        <v>16</v>
      </c>
    </row>
    <row r="9" spans="1:5" ht="17.25" customHeight="1">
      <c r="A9" s="6">
        <v>7</v>
      </c>
      <c r="B9" s="81" t="s">
        <v>21</v>
      </c>
      <c r="C9" s="4" t="s">
        <v>22</v>
      </c>
      <c r="D9" s="96">
        <v>37.5</v>
      </c>
      <c r="E9" s="7" t="s">
        <v>0</v>
      </c>
    </row>
    <row r="10" spans="1:5" ht="17.25" customHeight="1">
      <c r="A10" s="6">
        <v>8</v>
      </c>
      <c r="B10" s="81" t="s">
        <v>25</v>
      </c>
      <c r="C10" s="4" t="s">
        <v>34</v>
      </c>
      <c r="D10" s="96">
        <v>28.5</v>
      </c>
      <c r="E10" s="7" t="s">
        <v>0</v>
      </c>
    </row>
    <row r="11" spans="1:5" ht="17.25" customHeight="1" thickBot="1">
      <c r="A11" s="20">
        <v>9</v>
      </c>
      <c r="B11" s="32" t="s">
        <v>65</v>
      </c>
      <c r="C11" s="22" t="s">
        <v>64</v>
      </c>
      <c r="D11" s="97">
        <v>19</v>
      </c>
      <c r="E11" s="82" t="s">
        <v>8</v>
      </c>
    </row>
    <row r="12" spans="1:5" ht="17.25" customHeight="1">
      <c r="A12" s="91">
        <v>10</v>
      </c>
      <c r="B12" s="92" t="s">
        <v>17</v>
      </c>
      <c r="C12" s="89" t="s">
        <v>18</v>
      </c>
      <c r="D12" s="98">
        <v>70</v>
      </c>
      <c r="E12" s="90" t="s">
        <v>16</v>
      </c>
    </row>
    <row r="13" spans="1:5" ht="17.25" customHeight="1">
      <c r="A13" s="6">
        <v>11</v>
      </c>
      <c r="B13" s="81" t="s">
        <v>24</v>
      </c>
      <c r="C13" s="4" t="s">
        <v>23</v>
      </c>
      <c r="D13" s="96">
        <v>150.5</v>
      </c>
      <c r="E13" s="7" t="s">
        <v>0</v>
      </c>
    </row>
    <row r="14" spans="1:5" ht="17.25" customHeight="1">
      <c r="A14" s="6">
        <v>12</v>
      </c>
      <c r="B14" s="81" t="s">
        <v>26</v>
      </c>
      <c r="C14" s="4" t="s">
        <v>35</v>
      </c>
      <c r="D14" s="96">
        <v>141.5</v>
      </c>
      <c r="E14" s="7" t="s">
        <v>0</v>
      </c>
    </row>
    <row r="15" spans="1:5" ht="17.25" customHeight="1" thickBot="1">
      <c r="A15" s="20">
        <v>13</v>
      </c>
      <c r="B15" s="32" t="s">
        <v>66</v>
      </c>
      <c r="C15" s="22" t="s">
        <v>67</v>
      </c>
      <c r="D15" s="97">
        <v>17.5</v>
      </c>
      <c r="E15" s="82" t="s">
        <v>8</v>
      </c>
    </row>
    <row r="16" spans="1:5" ht="26.25" thickBot="1">
      <c r="A16" s="108" t="s">
        <v>1</v>
      </c>
      <c r="B16" s="109"/>
      <c r="C16" s="2" t="s">
        <v>3</v>
      </c>
      <c r="D16" s="2" t="s">
        <v>4</v>
      </c>
      <c r="E16" s="3" t="s">
        <v>5</v>
      </c>
    </row>
    <row r="17" spans="1:5" ht="17.25" customHeight="1">
      <c r="A17" s="111">
        <v>14</v>
      </c>
      <c r="B17" s="110" t="s">
        <v>41</v>
      </c>
      <c r="C17" s="78" t="s">
        <v>57</v>
      </c>
      <c r="D17" s="79">
        <f>D9/(D8/COS(D20/180*PI())+2*D4)</f>
        <v>2.0011875784676323</v>
      </c>
      <c r="E17" s="80" t="s">
        <v>0</v>
      </c>
    </row>
    <row r="18" spans="1:5" ht="17.25" customHeight="1">
      <c r="A18" s="111"/>
      <c r="B18" s="103"/>
      <c r="C18" s="10" t="s">
        <v>58</v>
      </c>
      <c r="D18" s="40">
        <f>D13/(D12/COS(D21/180*PI())+2*D4)</f>
        <v>2.0007918387655037</v>
      </c>
      <c r="E18" s="12" t="s">
        <v>0</v>
      </c>
    </row>
    <row r="19" spans="1:5" ht="17.25" customHeight="1" thickBot="1">
      <c r="A19" s="112"/>
      <c r="B19" s="57" t="s">
        <v>27</v>
      </c>
      <c r="C19" s="8" t="s">
        <v>28</v>
      </c>
      <c r="D19" s="99">
        <v>2</v>
      </c>
      <c r="E19" s="9" t="s">
        <v>0</v>
      </c>
    </row>
    <row r="20" spans="1:5" ht="17.25" customHeight="1">
      <c r="A20" s="116">
        <v>15</v>
      </c>
      <c r="B20" s="102" t="s">
        <v>61</v>
      </c>
      <c r="C20" s="33" t="s">
        <v>62</v>
      </c>
      <c r="D20" s="86">
        <f>ASIN(D8*D19/D9*TAN(D11/180*PI()))/PI()*180</f>
        <v>17.087166331935435</v>
      </c>
      <c r="E20" s="83" t="s">
        <v>8</v>
      </c>
    </row>
    <row r="21" spans="1:5" ht="17.25" customHeight="1">
      <c r="A21" s="117"/>
      <c r="B21" s="103"/>
      <c r="C21" s="10" t="s">
        <v>63</v>
      </c>
      <c r="D21" s="87">
        <f>ASIN(D12*D19/D13*TAN(D15/180*PI()))/PI()*180</f>
        <v>17.05569774687501</v>
      </c>
      <c r="E21" s="84" t="s">
        <v>8</v>
      </c>
    </row>
    <row r="22" spans="1:5" ht="17.25" customHeight="1" thickBot="1">
      <c r="A22" s="118"/>
      <c r="B22" s="57" t="s">
        <v>29</v>
      </c>
      <c r="C22" s="8" t="s">
        <v>30</v>
      </c>
      <c r="D22" s="100">
        <v>17.1</v>
      </c>
      <c r="E22" s="85" t="s">
        <v>8</v>
      </c>
    </row>
    <row r="23" spans="1:5" ht="17.25" customHeight="1">
      <c r="A23" s="113">
        <v>16</v>
      </c>
      <c r="B23" s="102" t="s">
        <v>49</v>
      </c>
      <c r="C23" s="33" t="s">
        <v>59</v>
      </c>
      <c r="D23" s="43">
        <f>2*D4+D5-(D9-D10)/(2*D19)</f>
        <v>0</v>
      </c>
      <c r="E23" s="34" t="s">
        <v>2</v>
      </c>
    </row>
    <row r="24" spans="1:5" ht="17.25" customHeight="1">
      <c r="A24" s="114"/>
      <c r="B24" s="103"/>
      <c r="C24" s="10" t="s">
        <v>60</v>
      </c>
      <c r="D24" s="40">
        <f>2*D4+D5-(D13-D14)/(2*D19)</f>
        <v>0</v>
      </c>
      <c r="E24" s="12" t="s">
        <v>2</v>
      </c>
    </row>
    <row r="25" spans="1:5" ht="17.25" customHeight="1" thickBot="1">
      <c r="A25" s="115"/>
      <c r="B25" s="49" t="s">
        <v>39</v>
      </c>
      <c r="C25" s="44" t="s">
        <v>40</v>
      </c>
      <c r="D25" s="101">
        <v>0</v>
      </c>
      <c r="E25" s="45" t="s">
        <v>2</v>
      </c>
    </row>
    <row r="26" spans="1:5" ht="17.25" customHeight="1">
      <c r="A26" s="42">
        <v>17</v>
      </c>
      <c r="B26" s="38" t="s">
        <v>36</v>
      </c>
      <c r="C26" s="33" t="s">
        <v>38</v>
      </c>
      <c r="D26" s="46">
        <f>D19*D8/COS(D22/180*PI())</f>
        <v>33.48005217086873</v>
      </c>
      <c r="E26" s="34" t="s">
        <v>0</v>
      </c>
    </row>
    <row r="27" spans="1:5" ht="17.25" customHeight="1">
      <c r="A27" s="11">
        <v>18</v>
      </c>
      <c r="B27" s="37" t="s">
        <v>37</v>
      </c>
      <c r="C27" s="10" t="s">
        <v>44</v>
      </c>
      <c r="D27" s="41">
        <f>D19*D12/COS(D22/180*PI())</f>
        <v>146.4752282475507</v>
      </c>
      <c r="E27" s="12" t="s">
        <v>0</v>
      </c>
    </row>
    <row r="28" spans="1:5" ht="17.25" customHeight="1" thickBot="1">
      <c r="A28" s="47">
        <v>19</v>
      </c>
      <c r="B28" s="39" t="s">
        <v>42</v>
      </c>
      <c r="C28" s="44" t="s">
        <v>43</v>
      </c>
      <c r="D28" s="48">
        <f>(D27+D6*D26)/2</f>
        <v>89.97764020920971</v>
      </c>
      <c r="E28" s="45" t="s">
        <v>0</v>
      </c>
    </row>
    <row r="29" spans="1:5" ht="17.25" customHeight="1">
      <c r="A29" s="14">
        <v>20</v>
      </c>
      <c r="B29" s="15" t="s">
        <v>45</v>
      </c>
      <c r="C29" s="50" t="s">
        <v>46</v>
      </c>
      <c r="D29" s="51">
        <f>ATAN(TAN(D3/180*PI())/COS(D22/180*PI()))/PI()*180</f>
        <v>20.847056069189982</v>
      </c>
      <c r="E29" s="52" t="s">
        <v>8</v>
      </c>
    </row>
    <row r="30" spans="1:5" ht="17.25" customHeight="1" thickBot="1">
      <c r="A30" s="58">
        <v>21</v>
      </c>
      <c r="B30" s="59" t="s">
        <v>47</v>
      </c>
      <c r="C30" s="60" t="s">
        <v>48</v>
      </c>
      <c r="D30" s="61">
        <f>ACOS(D28*COS(D29/180*PI())/D7)/PI()*180</f>
        <v>20.884404668815165</v>
      </c>
      <c r="E30" s="62" t="s">
        <v>8</v>
      </c>
    </row>
    <row r="31" spans="1:5" ht="17.25" customHeight="1">
      <c r="A31" s="68">
        <v>22</v>
      </c>
      <c r="B31" s="63" t="s">
        <v>31</v>
      </c>
      <c r="C31" s="64" t="s">
        <v>51</v>
      </c>
      <c r="D31" s="65">
        <f>(D9-D26)/(2*D19)-D4+D25</f>
        <v>0.004986957282817173</v>
      </c>
      <c r="E31" s="66" t="s">
        <v>2</v>
      </c>
    </row>
    <row r="32" spans="1:5" ht="17.25" customHeight="1">
      <c r="A32" s="69">
        <v>23</v>
      </c>
      <c r="B32" s="53" t="s">
        <v>32</v>
      </c>
      <c r="C32" s="54" t="s">
        <v>52</v>
      </c>
      <c r="D32" s="67">
        <f>(D13-D27)/(2*D19)-D4+D25</f>
        <v>0.006192938112327795</v>
      </c>
      <c r="E32" s="13" t="s">
        <v>2</v>
      </c>
    </row>
    <row r="33" spans="1:5" ht="17.25" customHeight="1">
      <c r="A33" s="11">
        <v>24</v>
      </c>
      <c r="B33" s="76" t="s">
        <v>56</v>
      </c>
      <c r="C33" s="10" t="s">
        <v>50</v>
      </c>
      <c r="D33" s="40">
        <f>D31+D6*D32</f>
        <v>0.011179895395144968</v>
      </c>
      <c r="E33" s="12" t="s">
        <v>2</v>
      </c>
    </row>
    <row r="34" spans="1:5" ht="17.25" customHeight="1" thickBot="1">
      <c r="A34" s="56">
        <v>25</v>
      </c>
      <c r="B34" s="72" t="s">
        <v>55</v>
      </c>
      <c r="C34" s="73" t="s">
        <v>54</v>
      </c>
      <c r="D34" s="74">
        <f>(D12+D6*D8)*((TAN(D30/180*PI())-(D30/180*PI()))-(TAN(D29/180*PI())-(D29/180*PI())))/(2*TAN(D3/180*PI()))</f>
        <v>0.011189466921141707</v>
      </c>
      <c r="E34" s="75" t="s">
        <v>2</v>
      </c>
    </row>
    <row r="35" ht="17.25" customHeight="1"/>
    <row r="36" ht="16.5" customHeight="1"/>
  </sheetData>
  <sheetProtection sheet="1" objects="1" scenarios="1"/>
  <mergeCells count="9">
    <mergeCell ref="B23:B24"/>
    <mergeCell ref="A1:E1"/>
    <mergeCell ref="A2:B2"/>
    <mergeCell ref="A16:B16"/>
    <mergeCell ref="B17:B18"/>
    <mergeCell ref="A17:A19"/>
    <mergeCell ref="A23:A25"/>
    <mergeCell ref="A20:A22"/>
    <mergeCell ref="B20:B21"/>
  </mergeCells>
  <printOptions/>
  <pageMargins left="0.75" right="0.75" top="1" bottom="1" header="0.5" footer="0.5"/>
  <pageSetup horizontalDpi="300" verticalDpi="300" orientation="portrait" paperSize="9" scale="137" r:id="rId3"/>
  <headerFooter alignWithMargins="0">
    <oddFooter>&amp;C&amp;D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89" zoomScaleNormal="89" workbookViewId="0" topLeftCell="A1">
      <selection activeCell="A40" sqref="A40"/>
    </sheetView>
  </sheetViews>
  <sheetFormatPr defaultColWidth="9.140625" defaultRowHeight="12.75"/>
  <cols>
    <col min="1" max="1" width="3.8515625" style="1" bestFit="1" customWidth="1"/>
    <col min="2" max="2" width="56.8515625" style="1" customWidth="1"/>
    <col min="3" max="3" width="8.00390625" style="1" bestFit="1" customWidth="1"/>
    <col min="4" max="4" width="9.57421875" style="1" bestFit="1" customWidth="1"/>
    <col min="5" max="5" width="5.00390625" style="1" bestFit="1" customWidth="1"/>
    <col min="6" max="16384" width="9.140625" style="1" customWidth="1"/>
  </cols>
  <sheetData>
    <row r="1" spans="1:5" ht="67.5" customHeight="1" thickBot="1">
      <c r="A1" s="104" t="s">
        <v>68</v>
      </c>
      <c r="B1" s="105"/>
      <c r="C1" s="105"/>
      <c r="D1" s="105"/>
      <c r="E1" s="105"/>
    </row>
    <row r="2" spans="1:5" ht="26.25" customHeight="1" thickBot="1">
      <c r="A2" s="106" t="s">
        <v>33</v>
      </c>
      <c r="B2" s="107"/>
      <c r="C2" s="2" t="s">
        <v>3</v>
      </c>
      <c r="D2" s="2" t="s">
        <v>4</v>
      </c>
      <c r="E2" s="3" t="s">
        <v>5</v>
      </c>
    </row>
    <row r="3" spans="1:5" ht="17.25" customHeight="1">
      <c r="A3" s="16">
        <v>1</v>
      </c>
      <c r="B3" s="17" t="s">
        <v>6</v>
      </c>
      <c r="C3" s="18" t="s">
        <v>7</v>
      </c>
      <c r="D3" s="70">
        <v>20</v>
      </c>
      <c r="E3" s="19" t="s">
        <v>8</v>
      </c>
    </row>
    <row r="4" spans="1:5" ht="17.25" customHeight="1">
      <c r="A4" s="6">
        <v>2</v>
      </c>
      <c r="B4" s="5" t="s">
        <v>9</v>
      </c>
      <c r="C4" s="4" t="s">
        <v>10</v>
      </c>
      <c r="D4" s="55">
        <v>1</v>
      </c>
      <c r="E4" s="7" t="s">
        <v>2</v>
      </c>
    </row>
    <row r="5" spans="1:5" ht="17.25" customHeight="1" thickBot="1">
      <c r="A5" s="20">
        <v>3</v>
      </c>
      <c r="B5" s="21" t="s">
        <v>11</v>
      </c>
      <c r="C5" s="22" t="s">
        <v>12</v>
      </c>
      <c r="D5" s="71">
        <v>0.25</v>
      </c>
      <c r="E5" s="23" t="s">
        <v>2</v>
      </c>
    </row>
    <row r="6" spans="1:5" ht="17.25" customHeight="1" thickBot="1">
      <c r="A6" s="24">
        <v>4</v>
      </c>
      <c r="B6" s="25" t="s">
        <v>53</v>
      </c>
      <c r="C6" s="26" t="s">
        <v>13</v>
      </c>
      <c r="D6" s="93">
        <v>1</v>
      </c>
      <c r="E6" s="27" t="s">
        <v>2</v>
      </c>
    </row>
    <row r="7" spans="1:5" ht="17.25" customHeight="1" thickBot="1">
      <c r="A7" s="35">
        <v>5</v>
      </c>
      <c r="B7" s="36" t="s">
        <v>19</v>
      </c>
      <c r="C7" s="77" t="s">
        <v>20</v>
      </c>
      <c r="D7" s="94">
        <v>90</v>
      </c>
      <c r="E7" s="88" t="s">
        <v>0</v>
      </c>
    </row>
    <row r="8" spans="1:5" ht="17.25" customHeight="1">
      <c r="A8" s="28">
        <v>6</v>
      </c>
      <c r="B8" s="29" t="s">
        <v>14</v>
      </c>
      <c r="C8" s="30" t="s">
        <v>15</v>
      </c>
      <c r="D8" s="95">
        <v>16</v>
      </c>
      <c r="E8" s="31" t="s">
        <v>16</v>
      </c>
    </row>
    <row r="9" spans="1:5" ht="17.25" customHeight="1">
      <c r="A9" s="6">
        <v>7</v>
      </c>
      <c r="B9" s="81" t="s">
        <v>21</v>
      </c>
      <c r="C9" s="4" t="s">
        <v>22</v>
      </c>
      <c r="D9" s="96">
        <v>37.5</v>
      </c>
      <c r="E9" s="7" t="s">
        <v>0</v>
      </c>
    </row>
    <row r="10" spans="1:5" ht="17.25" customHeight="1">
      <c r="A10" s="6">
        <v>8</v>
      </c>
      <c r="B10" s="81" t="s">
        <v>25</v>
      </c>
      <c r="C10" s="4" t="s">
        <v>34</v>
      </c>
      <c r="D10" s="96">
        <v>28.5</v>
      </c>
      <c r="E10" s="7" t="s">
        <v>0</v>
      </c>
    </row>
    <row r="11" spans="1:5" ht="17.25" customHeight="1" thickBot="1">
      <c r="A11" s="20">
        <v>9</v>
      </c>
      <c r="B11" s="32" t="s">
        <v>65</v>
      </c>
      <c r="C11" s="22" t="s">
        <v>64</v>
      </c>
      <c r="D11" s="97">
        <v>19</v>
      </c>
      <c r="E11" s="82" t="s">
        <v>8</v>
      </c>
    </row>
    <row r="12" spans="1:5" ht="17.25" customHeight="1">
      <c r="A12" s="91">
        <v>10</v>
      </c>
      <c r="B12" s="92" t="s">
        <v>17</v>
      </c>
      <c r="C12" s="89" t="s">
        <v>18</v>
      </c>
      <c r="D12" s="98">
        <v>70</v>
      </c>
      <c r="E12" s="90" t="s">
        <v>16</v>
      </c>
    </row>
    <row r="13" spans="1:5" ht="17.25" customHeight="1">
      <c r="A13" s="6">
        <v>11</v>
      </c>
      <c r="B13" s="81" t="s">
        <v>24</v>
      </c>
      <c r="C13" s="4" t="s">
        <v>23</v>
      </c>
      <c r="D13" s="96">
        <v>150.5</v>
      </c>
      <c r="E13" s="7" t="s">
        <v>0</v>
      </c>
    </row>
    <row r="14" spans="1:5" ht="17.25" customHeight="1">
      <c r="A14" s="6">
        <v>12</v>
      </c>
      <c r="B14" s="81" t="s">
        <v>26</v>
      </c>
      <c r="C14" s="4" t="s">
        <v>35</v>
      </c>
      <c r="D14" s="96">
        <v>141.5</v>
      </c>
      <c r="E14" s="7" t="s">
        <v>0</v>
      </c>
    </row>
    <row r="15" spans="1:5" ht="17.25" customHeight="1" thickBot="1">
      <c r="A15" s="20">
        <v>13</v>
      </c>
      <c r="B15" s="32" t="s">
        <v>66</v>
      </c>
      <c r="C15" s="22" t="s">
        <v>67</v>
      </c>
      <c r="D15" s="97">
        <v>17.5</v>
      </c>
      <c r="E15" s="82" t="s">
        <v>8</v>
      </c>
    </row>
    <row r="16" spans="1:5" ht="26.25" thickBot="1">
      <c r="A16" s="108" t="s">
        <v>1</v>
      </c>
      <c r="B16" s="109"/>
      <c r="C16" s="2" t="s">
        <v>3</v>
      </c>
      <c r="D16" s="2" t="s">
        <v>4</v>
      </c>
      <c r="E16" s="3" t="s">
        <v>5</v>
      </c>
    </row>
    <row r="17" spans="1:5" ht="17.25" customHeight="1">
      <c r="A17" s="111">
        <v>14</v>
      </c>
      <c r="B17" s="110" t="s">
        <v>41</v>
      </c>
      <c r="C17" s="78" t="s">
        <v>57</v>
      </c>
      <c r="D17" s="79">
        <f>D9/(D8/COS(D20/180*PI())+2*D4)</f>
        <v>2.0011875784676323</v>
      </c>
      <c r="E17" s="80" t="s">
        <v>0</v>
      </c>
    </row>
    <row r="18" spans="1:5" ht="17.25" customHeight="1">
      <c r="A18" s="111"/>
      <c r="B18" s="103"/>
      <c r="C18" s="10" t="s">
        <v>58</v>
      </c>
      <c r="D18" s="40">
        <f>D13/(D12/COS(D21/180*PI())+2*D4)</f>
        <v>2.0007918387655037</v>
      </c>
      <c r="E18" s="12" t="s">
        <v>0</v>
      </c>
    </row>
    <row r="19" spans="1:5" ht="17.25" customHeight="1" thickBot="1">
      <c r="A19" s="112"/>
      <c r="B19" s="57" t="s">
        <v>27</v>
      </c>
      <c r="C19" s="8" t="s">
        <v>28</v>
      </c>
      <c r="D19" s="99">
        <v>2</v>
      </c>
      <c r="E19" s="9" t="s">
        <v>0</v>
      </c>
    </row>
    <row r="20" spans="1:5" ht="17.25" customHeight="1">
      <c r="A20" s="116">
        <v>15</v>
      </c>
      <c r="B20" s="102" t="s">
        <v>61</v>
      </c>
      <c r="C20" s="33" t="s">
        <v>62</v>
      </c>
      <c r="D20" s="86">
        <f>ASIN(D8*D19/D9*TAN(D11/180*PI()))/PI()*180</f>
        <v>17.087166331935435</v>
      </c>
      <c r="E20" s="83" t="s">
        <v>8</v>
      </c>
    </row>
    <row r="21" spans="1:5" ht="17.25" customHeight="1">
      <c r="A21" s="117"/>
      <c r="B21" s="103"/>
      <c r="C21" s="10" t="s">
        <v>63</v>
      </c>
      <c r="D21" s="87">
        <f>ASIN(D12*D19/D13*TAN(D15/180*PI()))/PI()*180</f>
        <v>17.05569774687501</v>
      </c>
      <c r="E21" s="84" t="s">
        <v>8</v>
      </c>
    </row>
    <row r="22" spans="1:5" ht="17.25" customHeight="1" thickBot="1">
      <c r="A22" s="118"/>
      <c r="B22" s="57" t="s">
        <v>29</v>
      </c>
      <c r="C22" s="8" t="s">
        <v>30</v>
      </c>
      <c r="D22" s="100">
        <v>17.1462099988971</v>
      </c>
      <c r="E22" s="85" t="s">
        <v>8</v>
      </c>
    </row>
    <row r="23" spans="1:5" ht="17.25" customHeight="1">
      <c r="A23" s="113">
        <v>16</v>
      </c>
      <c r="B23" s="102" t="s">
        <v>49</v>
      </c>
      <c r="C23" s="33" t="s">
        <v>59</v>
      </c>
      <c r="D23" s="43">
        <f>2*D4+D5-(D9-D10)/(2*D19)</f>
        <v>0</v>
      </c>
      <c r="E23" s="34" t="s">
        <v>2</v>
      </c>
    </row>
    <row r="24" spans="1:5" ht="17.25" customHeight="1">
      <c r="A24" s="114"/>
      <c r="B24" s="103"/>
      <c r="C24" s="10" t="s">
        <v>60</v>
      </c>
      <c r="D24" s="40">
        <f>2*D4+D5-(D13-D14)/(2*D19)</f>
        <v>0</v>
      </c>
      <c r="E24" s="12" t="s">
        <v>2</v>
      </c>
    </row>
    <row r="25" spans="1:5" ht="17.25" customHeight="1" thickBot="1">
      <c r="A25" s="115"/>
      <c r="B25" s="49" t="s">
        <v>39</v>
      </c>
      <c r="C25" s="44" t="s">
        <v>40</v>
      </c>
      <c r="D25" s="101">
        <v>0</v>
      </c>
      <c r="E25" s="45" t="s">
        <v>2</v>
      </c>
    </row>
    <row r="26" spans="1:5" ht="17.25" customHeight="1">
      <c r="A26" s="42">
        <v>17</v>
      </c>
      <c r="B26" s="38" t="s">
        <v>36</v>
      </c>
      <c r="C26" s="33" t="s">
        <v>38</v>
      </c>
      <c r="D26" s="46">
        <f>D19*D8/COS(D22/180*PI())</f>
        <v>33.48837209302422</v>
      </c>
      <c r="E26" s="34" t="s">
        <v>0</v>
      </c>
    </row>
    <row r="27" spans="1:5" ht="17.25" customHeight="1">
      <c r="A27" s="11">
        <v>18</v>
      </c>
      <c r="B27" s="37" t="s">
        <v>37</v>
      </c>
      <c r="C27" s="10" t="s">
        <v>44</v>
      </c>
      <c r="D27" s="41">
        <f>D19*D12/COS(D22/180*PI())</f>
        <v>146.51162790698095</v>
      </c>
      <c r="E27" s="12" t="s">
        <v>0</v>
      </c>
    </row>
    <row r="28" spans="1:5" ht="17.25" customHeight="1" thickBot="1">
      <c r="A28" s="47">
        <v>19</v>
      </c>
      <c r="B28" s="39" t="s">
        <v>42</v>
      </c>
      <c r="C28" s="44" t="s">
        <v>43</v>
      </c>
      <c r="D28" s="48">
        <f>(D27+D6*D26)/2</f>
        <v>90.00000000000259</v>
      </c>
      <c r="E28" s="45" t="s">
        <v>0</v>
      </c>
    </row>
    <row r="29" spans="1:5" ht="17.25" customHeight="1">
      <c r="A29" s="14">
        <v>20</v>
      </c>
      <c r="B29" s="15" t="s">
        <v>45</v>
      </c>
      <c r="C29" s="50" t="s">
        <v>46</v>
      </c>
      <c r="D29" s="51">
        <f>ATAN(TAN(D3/180*PI())/COS(D22/180*PI()))/PI()*180</f>
        <v>20.851791222739063</v>
      </c>
      <c r="E29" s="52" t="s">
        <v>8</v>
      </c>
    </row>
    <row r="30" spans="1:5" ht="17.25" customHeight="1" thickBot="1">
      <c r="A30" s="58">
        <v>21</v>
      </c>
      <c r="B30" s="59" t="s">
        <v>47</v>
      </c>
      <c r="C30" s="60" t="s">
        <v>48</v>
      </c>
      <c r="D30" s="61">
        <f>ACOS(D28*COS(D29/180*PI())/D7)/PI()*180</f>
        <v>20.851791222734736</v>
      </c>
      <c r="E30" s="62" t="s">
        <v>8</v>
      </c>
    </row>
    <row r="31" spans="1:5" ht="17.25" customHeight="1">
      <c r="A31" s="68">
        <v>22</v>
      </c>
      <c r="B31" s="63" t="s">
        <v>31</v>
      </c>
      <c r="C31" s="64" t="s">
        <v>51</v>
      </c>
      <c r="D31" s="65">
        <f>(D9-D26)/(2*D19)-D4+D25</f>
        <v>0.0029069767439455774</v>
      </c>
      <c r="E31" s="66" t="s">
        <v>2</v>
      </c>
    </row>
    <row r="32" spans="1:5" ht="17.25" customHeight="1">
      <c r="A32" s="69">
        <v>23</v>
      </c>
      <c r="B32" s="53" t="s">
        <v>32</v>
      </c>
      <c r="C32" s="54" t="s">
        <v>52</v>
      </c>
      <c r="D32" s="67">
        <f>(D13-D27)/(2*D19)-D4+D25</f>
        <v>-0.002906976745236989</v>
      </c>
      <c r="E32" s="13" t="s">
        <v>2</v>
      </c>
    </row>
    <row r="33" spans="1:5" ht="17.25" customHeight="1">
      <c r="A33" s="11">
        <v>24</v>
      </c>
      <c r="B33" s="76" t="s">
        <v>56</v>
      </c>
      <c r="C33" s="10" t="s">
        <v>50</v>
      </c>
      <c r="D33" s="40">
        <f>D31+D6*D32</f>
        <v>-1.291411422243982E-12</v>
      </c>
      <c r="E33" s="12" t="s">
        <v>2</v>
      </c>
    </row>
    <row r="34" spans="1:5" ht="17.25" customHeight="1" thickBot="1">
      <c r="A34" s="56">
        <v>25</v>
      </c>
      <c r="B34" s="72" t="s">
        <v>55</v>
      </c>
      <c r="C34" s="73" t="s">
        <v>54</v>
      </c>
      <c r="D34" s="74">
        <f>(D12+D6*D8)*((TAN(D30/180*PI())-(D30/180*PI()))-(TAN(D29/180*PI())-(D29/180*PI())))/(2*TAN(D3/180*PI()))</f>
        <v>-1.2919599401528595E-12</v>
      </c>
      <c r="E34" s="75" t="s">
        <v>2</v>
      </c>
    </row>
    <row r="35" ht="17.25" customHeight="1"/>
    <row r="36" ht="16.5" customHeight="1"/>
  </sheetData>
  <sheetProtection sheet="1" objects="1" scenarios="1"/>
  <mergeCells count="9">
    <mergeCell ref="B23:B24"/>
    <mergeCell ref="A1:E1"/>
    <mergeCell ref="A2:B2"/>
    <mergeCell ref="A16:B16"/>
    <mergeCell ref="B17:B18"/>
    <mergeCell ref="A17:A19"/>
    <mergeCell ref="A23:A25"/>
    <mergeCell ref="A20:A22"/>
    <mergeCell ref="B20:B21"/>
  </mergeCells>
  <printOptions/>
  <pageMargins left="0.75" right="0.75" top="1" bottom="1" header="0.5" footer="0.5"/>
  <pageSetup horizontalDpi="300" verticalDpi="300" orientation="portrait" paperSize="9" scale="137" r:id="rId3"/>
  <headerFooter alignWithMargins="0">
    <oddFooter>&amp;C&amp;D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2015-09-22T13:35:43Z</dcterms:modified>
  <cp:category/>
  <cp:version/>
  <cp:contentType/>
  <cp:contentStatus/>
</cp:coreProperties>
</file>