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</sheets>
  <definedNames>
    <definedName name="_xlnm.Print_Area" localSheetId="0">'1'!$A$1:$E$19</definedName>
    <definedName name="_xlnm.Print_Area" localSheetId="1">'2'!$A$1:$E$19</definedName>
  </definedNames>
  <calcPr fullCalcOnLoad="1"/>
</workbook>
</file>

<file path=xl/sharedStrings.xml><?xml version="1.0" encoding="utf-8"?>
<sst xmlns="http://schemas.openxmlformats.org/spreadsheetml/2006/main" count="106" uniqueCount="44">
  <si>
    <t>Результаты расчетов</t>
  </si>
  <si>
    <t>-</t>
  </si>
  <si>
    <t>Обозна-
чения</t>
  </si>
  <si>
    <t>Значения</t>
  </si>
  <si>
    <t>Ед.
изм.</t>
  </si>
  <si>
    <t>шт</t>
  </si>
  <si>
    <t>Исходные данные</t>
  </si>
  <si>
    <t>N=</t>
  </si>
  <si>
    <t>Температура воды на "подаче"</t>
  </si>
  <si>
    <r>
      <t>t</t>
    </r>
    <r>
      <rPr>
        <b/>
        <vertAlign val="subscript"/>
        <sz val="11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</si>
  <si>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t>°C</t>
  </si>
  <si>
    <t>Температура воды на "обратке"</t>
  </si>
  <si>
    <r>
      <t>t</t>
    </r>
    <r>
      <rPr>
        <b/>
        <vertAlign val="subscript"/>
        <sz val="11"/>
        <color indexed="12"/>
        <rFont val="Arial"/>
        <family val="2"/>
      </rPr>
      <t>о</t>
    </r>
    <r>
      <rPr>
        <b/>
        <sz val="11"/>
        <color indexed="12"/>
        <rFont val="Arial"/>
        <family val="2"/>
      </rPr>
      <t>=</t>
    </r>
  </si>
  <si>
    <t>Температура воздуха в помещении</t>
  </si>
  <si>
    <r>
      <t>t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=</t>
    </r>
  </si>
  <si>
    <t>Температурный напор</t>
  </si>
  <si>
    <t>dt=</t>
  </si>
  <si>
    <t>Вт</t>
  </si>
  <si>
    <t>КВт</t>
  </si>
  <si>
    <t>Q=</t>
  </si>
  <si>
    <t>Тип отопительного прибора</t>
  </si>
  <si>
    <t>%</t>
  </si>
  <si>
    <t>Расчет теплоотдачи
приборов водяного отопления</t>
  </si>
  <si>
    <r>
      <t>Q</t>
    </r>
    <r>
      <rPr>
        <b/>
        <vertAlign val="subscript"/>
        <sz val="11"/>
        <color indexed="12"/>
        <rFont val="Arial"/>
        <family val="2"/>
      </rPr>
      <t>н</t>
    </r>
    <r>
      <rPr>
        <b/>
        <sz val="11"/>
        <color indexed="12"/>
        <rFont val="Arial"/>
        <family val="2"/>
      </rPr>
      <t>=</t>
    </r>
  </si>
  <si>
    <r>
      <t>dt</t>
    </r>
    <r>
      <rPr>
        <b/>
        <vertAlign val="subscript"/>
        <sz val="11"/>
        <color indexed="12"/>
        <rFont val="Arial"/>
        <family val="2"/>
      </rPr>
      <t>н</t>
    </r>
    <r>
      <rPr>
        <b/>
        <sz val="11"/>
        <color indexed="12"/>
        <rFont val="Arial"/>
        <family val="2"/>
      </rPr>
      <t>=</t>
    </r>
  </si>
  <si>
    <r>
      <t>G</t>
    </r>
    <r>
      <rPr>
        <b/>
        <vertAlign val="subscript"/>
        <sz val="11"/>
        <color indexed="12"/>
        <rFont val="Arial"/>
        <family val="2"/>
      </rPr>
      <t>н</t>
    </r>
    <r>
      <rPr>
        <b/>
        <sz val="11"/>
        <color indexed="12"/>
        <rFont val="Arial"/>
        <family val="2"/>
      </rPr>
      <t>=</t>
    </r>
  </si>
  <si>
    <t>кг/час</t>
  </si>
  <si>
    <t>n=</t>
  </si>
  <si>
    <t>p=</t>
  </si>
  <si>
    <t>Количество последовательно
включенных приборов (секций)</t>
  </si>
  <si>
    <t>Показатель нелинейности
теплоотдачи от температуры</t>
  </si>
  <si>
    <t>Показатель нелинейности
теплоотдачи от расхода</t>
  </si>
  <si>
    <t>G=</t>
  </si>
  <si>
    <r>
      <t>ΣQ</t>
    </r>
    <r>
      <rPr>
        <b/>
        <vertAlign val="subscript"/>
        <sz val="11"/>
        <rFont val="Arial"/>
        <family val="2"/>
      </rPr>
      <t>н</t>
    </r>
    <r>
      <rPr>
        <b/>
        <sz val="11"/>
        <rFont val="Arial"/>
        <family val="2"/>
      </rPr>
      <t>=</t>
    </r>
  </si>
  <si>
    <t>Доля реальной теплоотдачи
N приборов от номинальной</t>
  </si>
  <si>
    <t>∆=</t>
  </si>
  <si>
    <t>Номинальный тепловой
поток прибора (секции)</t>
  </si>
  <si>
    <t>Радиатор МС-140-108</t>
  </si>
  <si>
    <t>Номинальный температурный
напор прибора (секции)</t>
  </si>
  <si>
    <t>Номинальный расход
воды через прибор (секцию)</t>
  </si>
  <si>
    <t>Номинальный тепловой
поток N приборов (секций)</t>
  </si>
  <si>
    <t>Расчетная теплоотдача
N приборов (секций) отопления</t>
  </si>
  <si>
    <t>Расчетный оптимальный
расход воды</t>
  </si>
  <si>
    <t>Конвектор КСК 20-2,083ПС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</si>
</sst>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  <numFmt numFmtId="196" formatCode="[$€-2]\ ###,000_);[Red]\([$€-2]\ ###,000\)"/>
    <numFmt numFmtId="197" formatCode="0.00000"/>
    <numFmt numFmtId="198" formatCode="0.0%"/>
    <numFmt numFmtId="199" formatCode="0.0E+00"/>
    <numFmt numFmtId="200" formatCode="0.E+00"/>
  </numFmts>
  <fonts count="16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b/>
      <vertAlign val="subscript"/>
      <sz val="11"/>
      <name val="Arial"/>
      <family val="2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19">
      <alignment/>
      <protection/>
    </xf>
    <xf numFmtId="0" fontId="8" fillId="0" borderId="1" xfId="18" applyFont="1" applyBorder="1" applyAlignment="1" applyProtection="1">
      <alignment horizontal="center" vertical="center" wrapText="1"/>
      <protection/>
    </xf>
    <xf numFmtId="0" fontId="8" fillId="0" borderId="2" xfId="18" applyFont="1" applyBorder="1" applyAlignment="1" applyProtection="1">
      <alignment horizontal="center" vertical="center" wrapText="1"/>
      <protection/>
    </xf>
    <xf numFmtId="0" fontId="8" fillId="0" borderId="3" xfId="18" applyFont="1" applyBorder="1" applyAlignment="1" applyProtection="1">
      <alignment horizontal="center" vertical="center" wrapText="1"/>
      <protection/>
    </xf>
    <xf numFmtId="0" fontId="8" fillId="0" borderId="4" xfId="18" applyFont="1" applyBorder="1" applyAlignment="1" applyProtection="1">
      <alignment horizontal="center" vertical="center" wrapText="1"/>
      <protection/>
    </xf>
    <xf numFmtId="0" fontId="4" fillId="0" borderId="0" xfId="19" applyProtection="1">
      <alignment/>
      <protection/>
    </xf>
    <xf numFmtId="0" fontId="9" fillId="0" borderId="5" xfId="19" applyFont="1" applyBorder="1" applyAlignment="1" applyProtection="1">
      <alignment horizontal="center" vertical="center"/>
      <protection/>
    </xf>
    <xf numFmtId="0" fontId="9" fillId="0" borderId="6" xfId="19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188" fontId="10" fillId="2" borderId="7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18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  <protection/>
    </xf>
    <xf numFmtId="0" fontId="9" fillId="0" borderId="17" xfId="19" applyFont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8" xfId="19" applyFont="1" applyBorder="1" applyAlignment="1" applyProtection="1">
      <alignment horizontal="center" vertical="center"/>
      <protection/>
    </xf>
    <xf numFmtId="0" fontId="9" fillId="0" borderId="19" xfId="19" applyFont="1" applyBorder="1" applyAlignment="1" applyProtection="1">
      <alignment horizontal="center" vertical="center"/>
      <protection/>
    </xf>
    <xf numFmtId="181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19" applyFont="1" applyBorder="1" applyAlignment="1" applyProtection="1">
      <alignment horizontal="center" vertical="center"/>
      <protection/>
    </xf>
    <xf numFmtId="181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188" fontId="1" fillId="2" borderId="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9" xfId="18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188" fontId="10" fillId="2" borderId="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187" fontId="1" fillId="2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18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" fontId="12" fillId="2" borderId="9" xfId="19" applyNumberFormat="1" applyFont="1" applyFill="1" applyBorder="1" applyAlignment="1" applyProtection="1">
      <alignment horizontal="center" vertical="center"/>
      <protection/>
    </xf>
    <xf numFmtId="3" fontId="10" fillId="2" borderId="21" xfId="0" applyNumberFormat="1" applyFont="1" applyFill="1" applyBorder="1" applyAlignment="1" applyProtection="1">
      <alignment horizontal="center" vertical="center"/>
      <protection/>
    </xf>
    <xf numFmtId="0" fontId="7" fillId="0" borderId="23" xfId="18" applyFont="1" applyBorder="1" applyAlignment="1" applyProtection="1">
      <alignment horizontal="left" vertical="center"/>
      <protection/>
    </xf>
    <xf numFmtId="0" fontId="7" fillId="0" borderId="3" xfId="18" applyFont="1" applyBorder="1" applyAlignment="1" applyProtection="1">
      <alignment horizontal="left" vertical="center"/>
      <protection/>
    </xf>
    <xf numFmtId="0" fontId="5" fillId="0" borderId="0" xfId="19" applyFont="1" applyAlignment="1" applyProtection="1">
      <alignment horizontal="center" vertical="center" wrapText="1"/>
      <protection/>
    </xf>
    <xf numFmtId="0" fontId="6" fillId="0" borderId="0" xfId="19" applyFont="1" applyAlignment="1" applyProtection="1">
      <alignment horizontal="center" vertical="center"/>
      <protection/>
    </xf>
    <xf numFmtId="0" fontId="7" fillId="0" borderId="24" xfId="18" applyFont="1" applyBorder="1" applyAlignment="1" applyProtection="1">
      <alignment horizontal="left" vertical="center"/>
      <protection/>
    </xf>
    <xf numFmtId="0" fontId="7" fillId="0" borderId="25" xfId="18" applyFont="1" applyBorder="1" applyAlignment="1" applyProtection="1">
      <alignment horizontal="left" vertical="center"/>
      <protection/>
    </xf>
    <xf numFmtId="0" fontId="15" fillId="3" borderId="6" xfId="19" applyFont="1" applyFill="1" applyBorder="1" applyAlignment="1" applyProtection="1">
      <alignment horizontal="center" vertical="center"/>
      <protection locked="0"/>
    </xf>
    <xf numFmtId="0" fontId="15" fillId="3" borderId="11" xfId="19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 wrapText="1"/>
      <protection/>
    </xf>
    <xf numFmtId="0" fontId="10" fillId="0" borderId="7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5" xfId="18" applyFont="1" applyBorder="1" applyAlignment="1" applyProtection="1">
      <alignment horizontal="center" vertical="center"/>
      <protection/>
    </xf>
    <xf numFmtId="0" fontId="10" fillId="0" borderId="18" xfId="18" applyFont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raschet-privoda-telezhki" xfId="18"/>
    <cellStyle name="Обычный_veter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3" zoomScaleNormal="93" workbookViewId="0" topLeftCell="A1">
      <selection activeCell="A25" sqref="A25"/>
    </sheetView>
  </sheetViews>
  <sheetFormatPr defaultColWidth="9.140625" defaultRowHeight="12.75"/>
  <cols>
    <col min="1" max="1" width="3.8515625" style="1" bestFit="1" customWidth="1"/>
    <col min="2" max="2" width="39.7109375" style="1" customWidth="1"/>
    <col min="3" max="3" width="8.140625" style="1" bestFit="1" customWidth="1"/>
    <col min="4" max="4" width="9.7109375" style="1" bestFit="1" customWidth="1"/>
    <col min="5" max="5" width="7.421875" style="1" bestFit="1" customWidth="1"/>
    <col min="6" max="16384" width="9.140625" style="1" customWidth="1"/>
  </cols>
  <sheetData>
    <row r="1" spans="1:11" ht="45" customHeight="1" thickBot="1">
      <c r="A1" s="58" t="s">
        <v>22</v>
      </c>
      <c r="B1" s="59"/>
      <c r="C1" s="59"/>
      <c r="D1" s="59"/>
      <c r="E1" s="59"/>
      <c r="F1" s="6"/>
      <c r="G1" s="6"/>
      <c r="H1" s="6"/>
      <c r="I1" s="6"/>
      <c r="J1" s="6"/>
      <c r="K1" s="6"/>
    </row>
    <row r="2" spans="1:11" ht="26.25" customHeight="1" thickBot="1">
      <c r="A2" s="60" t="s">
        <v>6</v>
      </c>
      <c r="B2" s="61"/>
      <c r="C2" s="2" t="s">
        <v>2</v>
      </c>
      <c r="D2" s="2" t="s">
        <v>3</v>
      </c>
      <c r="E2" s="3" t="s">
        <v>4</v>
      </c>
      <c r="F2" s="6"/>
      <c r="G2" s="6"/>
      <c r="H2" s="6"/>
      <c r="I2" s="6"/>
      <c r="J2" s="6"/>
      <c r="K2" s="6"/>
    </row>
    <row r="3" spans="1:11" ht="18.75" customHeight="1">
      <c r="A3" s="7">
        <v>1</v>
      </c>
      <c r="B3" s="8" t="s">
        <v>20</v>
      </c>
      <c r="C3" s="62" t="s">
        <v>37</v>
      </c>
      <c r="D3" s="62"/>
      <c r="E3" s="63"/>
      <c r="F3" s="6"/>
      <c r="G3" s="6"/>
      <c r="H3" s="6"/>
      <c r="I3" s="6"/>
      <c r="J3" s="6"/>
      <c r="K3" s="6"/>
    </row>
    <row r="4" spans="1:11" ht="30.75" thickBot="1">
      <c r="A4" s="37">
        <v>2</v>
      </c>
      <c r="B4" s="39" t="s">
        <v>29</v>
      </c>
      <c r="C4" s="11" t="s">
        <v>7</v>
      </c>
      <c r="D4" s="26">
        <v>10</v>
      </c>
      <c r="E4" s="40" t="s">
        <v>5</v>
      </c>
      <c r="F4" s="6"/>
      <c r="G4" s="6"/>
      <c r="H4" s="6"/>
      <c r="I4" s="6"/>
      <c r="J4" s="6"/>
      <c r="K4" s="6"/>
    </row>
    <row r="5" spans="1:11" ht="30">
      <c r="A5" s="7">
        <v>3</v>
      </c>
      <c r="B5" s="13" t="s">
        <v>36</v>
      </c>
      <c r="C5" s="14" t="s">
        <v>23</v>
      </c>
      <c r="D5" s="42">
        <v>185</v>
      </c>
      <c r="E5" s="15" t="s">
        <v>17</v>
      </c>
      <c r="F5" s="6"/>
      <c r="G5" s="6"/>
      <c r="H5" s="6"/>
      <c r="I5" s="6"/>
      <c r="J5" s="6"/>
      <c r="K5" s="6"/>
    </row>
    <row r="6" spans="1:11" ht="30">
      <c r="A6" s="36">
        <v>4</v>
      </c>
      <c r="B6" s="33" t="s">
        <v>38</v>
      </c>
      <c r="C6" s="9" t="s">
        <v>24</v>
      </c>
      <c r="D6" s="32">
        <v>70</v>
      </c>
      <c r="E6" s="10" t="s">
        <v>10</v>
      </c>
      <c r="F6" s="6"/>
      <c r="G6" s="6"/>
      <c r="H6" s="6"/>
      <c r="I6" s="6"/>
      <c r="J6" s="6"/>
      <c r="K6" s="6"/>
    </row>
    <row r="7" spans="1:11" ht="30">
      <c r="A7" s="36">
        <v>5</v>
      </c>
      <c r="B7" s="33" t="s">
        <v>39</v>
      </c>
      <c r="C7" s="9" t="s">
        <v>25</v>
      </c>
      <c r="D7" s="30">
        <v>360</v>
      </c>
      <c r="E7" s="10" t="s">
        <v>26</v>
      </c>
      <c r="F7" s="6"/>
      <c r="G7" s="6"/>
      <c r="H7" s="6"/>
      <c r="I7" s="6"/>
      <c r="J7" s="6"/>
      <c r="K7" s="6"/>
    </row>
    <row r="8" spans="1:11" ht="30">
      <c r="A8" s="36">
        <v>6</v>
      </c>
      <c r="B8" s="33" t="s">
        <v>30</v>
      </c>
      <c r="C8" s="9" t="s">
        <v>27</v>
      </c>
      <c r="D8" s="35">
        <v>0.3</v>
      </c>
      <c r="E8" s="10" t="s">
        <v>1</v>
      </c>
      <c r="F8" s="6"/>
      <c r="G8" s="6"/>
      <c r="H8" s="6"/>
      <c r="I8" s="6"/>
      <c r="J8" s="6"/>
      <c r="K8" s="6"/>
    </row>
    <row r="9" spans="1:11" ht="30.75" thickBot="1">
      <c r="A9" s="37">
        <v>7</v>
      </c>
      <c r="B9" s="16" t="s">
        <v>31</v>
      </c>
      <c r="C9" s="11" t="s">
        <v>28</v>
      </c>
      <c r="D9" s="31">
        <v>0.02</v>
      </c>
      <c r="E9" s="12" t="s">
        <v>1</v>
      </c>
      <c r="F9" s="6"/>
      <c r="G9" s="6"/>
      <c r="H9" s="6"/>
      <c r="I9" s="6"/>
      <c r="J9" s="6"/>
      <c r="K9" s="6"/>
    </row>
    <row r="10" spans="1:11" ht="18.75" customHeight="1">
      <c r="A10" s="34">
        <v>8</v>
      </c>
      <c r="B10" s="27" t="s">
        <v>8</v>
      </c>
      <c r="C10" s="28" t="s">
        <v>9</v>
      </c>
      <c r="D10" s="41">
        <v>85</v>
      </c>
      <c r="E10" s="29" t="s">
        <v>10</v>
      </c>
      <c r="F10" s="6"/>
      <c r="G10" s="6"/>
      <c r="H10" s="6"/>
      <c r="I10" s="6"/>
      <c r="J10" s="6"/>
      <c r="K10" s="6"/>
    </row>
    <row r="11" spans="1:11" ht="18.75" customHeight="1">
      <c r="A11" s="36">
        <v>9</v>
      </c>
      <c r="B11" s="33" t="s">
        <v>11</v>
      </c>
      <c r="C11" s="9" t="s">
        <v>12</v>
      </c>
      <c r="D11" s="32">
        <v>60</v>
      </c>
      <c r="E11" s="10" t="s">
        <v>10</v>
      </c>
      <c r="F11" s="6"/>
      <c r="G11" s="6"/>
      <c r="H11" s="6"/>
      <c r="I11" s="6"/>
      <c r="J11" s="6"/>
      <c r="K11" s="6"/>
    </row>
    <row r="12" spans="1:11" ht="17.25" thickBot="1">
      <c r="A12" s="37">
        <v>10</v>
      </c>
      <c r="B12" s="16" t="s">
        <v>13</v>
      </c>
      <c r="C12" s="11" t="s">
        <v>14</v>
      </c>
      <c r="D12" s="38">
        <v>18</v>
      </c>
      <c r="E12" s="12" t="s">
        <v>10</v>
      </c>
      <c r="F12" s="6"/>
      <c r="G12" s="6"/>
      <c r="H12" s="6"/>
      <c r="I12" s="6"/>
      <c r="J12" s="6"/>
      <c r="K12" s="6"/>
    </row>
    <row r="13" spans="1:11" ht="26.25" customHeight="1" thickBot="1">
      <c r="A13" s="56" t="s">
        <v>0</v>
      </c>
      <c r="B13" s="57"/>
      <c r="C13" s="4" t="s">
        <v>2</v>
      </c>
      <c r="D13" s="4" t="s">
        <v>3</v>
      </c>
      <c r="E13" s="5" t="s">
        <v>4</v>
      </c>
      <c r="F13" s="6"/>
      <c r="G13" s="6"/>
      <c r="H13" s="6"/>
      <c r="I13" s="6"/>
      <c r="J13" s="6"/>
      <c r="K13" s="6"/>
    </row>
    <row r="14" spans="1:11" ht="30">
      <c r="A14" s="21">
        <v>11</v>
      </c>
      <c r="B14" s="18" t="s">
        <v>40</v>
      </c>
      <c r="C14" s="17" t="s">
        <v>33</v>
      </c>
      <c r="D14" s="43">
        <f>D4*D5/1000</f>
        <v>1.85</v>
      </c>
      <c r="E14" s="19" t="s">
        <v>18</v>
      </c>
      <c r="F14" s="6"/>
      <c r="G14" s="6"/>
      <c r="H14" s="6"/>
      <c r="I14" s="6"/>
      <c r="J14" s="6"/>
      <c r="K14" s="6"/>
    </row>
    <row r="15" spans="1:11" ht="18.75" customHeight="1" thickBot="1">
      <c r="A15" s="22">
        <v>12</v>
      </c>
      <c r="B15" s="48" t="s">
        <v>15</v>
      </c>
      <c r="C15" s="23" t="s">
        <v>16</v>
      </c>
      <c r="D15" s="49">
        <f>(D10+D11)/2-D12</f>
        <v>54.5</v>
      </c>
      <c r="E15" s="24" t="s">
        <v>10</v>
      </c>
      <c r="F15" s="6"/>
      <c r="G15" s="6"/>
      <c r="H15" s="6"/>
      <c r="I15" s="6"/>
      <c r="J15" s="6"/>
      <c r="K15" s="6"/>
    </row>
    <row r="16" spans="1:11" ht="32.25" thickBot="1">
      <c r="A16" s="50">
        <v>13</v>
      </c>
      <c r="B16" s="51" t="s">
        <v>42</v>
      </c>
      <c r="C16" s="52" t="s">
        <v>32</v>
      </c>
      <c r="D16" s="55">
        <f>((0.86*D14*1000*((D15/D6)^(D8+1))*(1/D7)^D9)/(D10-D11))^(1/(1-D9))</f>
        <v>44.073306591342664</v>
      </c>
      <c r="E16" s="53" t="s">
        <v>26</v>
      </c>
      <c r="F16" s="6"/>
      <c r="G16" s="6"/>
      <c r="H16" s="6"/>
      <c r="I16" s="6"/>
      <c r="J16" s="6"/>
      <c r="K16" s="6"/>
    </row>
    <row r="17" spans="1:11" ht="18.75" customHeight="1">
      <c r="A17" s="70">
        <v>14</v>
      </c>
      <c r="B17" s="64" t="s">
        <v>41</v>
      </c>
      <c r="C17" s="66" t="s">
        <v>19</v>
      </c>
      <c r="D17" s="47">
        <f>D14*((D15/D6)^(D8+1))*(D16/D7)^D9</f>
        <v>1.2812007730041475</v>
      </c>
      <c r="E17" s="68" t="s">
        <v>18</v>
      </c>
      <c r="F17" s="6"/>
      <c r="G17" s="6"/>
      <c r="H17" s="6"/>
      <c r="I17" s="6"/>
      <c r="J17" s="6"/>
      <c r="K17" s="6"/>
    </row>
    <row r="18" spans="1:11" ht="18.75" customHeight="1">
      <c r="A18" s="71"/>
      <c r="B18" s="65"/>
      <c r="C18" s="67"/>
      <c r="D18" s="20">
        <f>D16/0.86*(D10-D11)/1000</f>
        <v>1.2812007730041473</v>
      </c>
      <c r="E18" s="69"/>
      <c r="F18" s="6"/>
      <c r="G18" s="6"/>
      <c r="H18" s="6"/>
      <c r="I18" s="6"/>
      <c r="J18" s="6"/>
      <c r="K18" s="6"/>
    </row>
    <row r="19" spans="1:11" ht="32.25" thickBot="1">
      <c r="A19" s="44">
        <v>15</v>
      </c>
      <c r="B19" s="45" t="s">
        <v>34</v>
      </c>
      <c r="C19" s="46" t="s">
        <v>35</v>
      </c>
      <c r="D19" s="54">
        <f>D17/D14*100</f>
        <v>69.25409583806203</v>
      </c>
      <c r="E19" s="25" t="s">
        <v>21</v>
      </c>
      <c r="F19" s="6"/>
      <c r="G19" s="6"/>
      <c r="H19" s="6"/>
      <c r="I19" s="6"/>
      <c r="J19" s="6"/>
      <c r="K19" s="6"/>
    </row>
    <row r="20" spans="1:11" ht="17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8" ht="17.25" customHeight="1">
      <c r="A22" s="6"/>
      <c r="B22" s="6"/>
      <c r="C22" s="6"/>
      <c r="D22" s="6"/>
      <c r="E22" s="6"/>
      <c r="F22" s="6"/>
      <c r="G22" s="6"/>
      <c r="H22" s="6"/>
    </row>
  </sheetData>
  <sheetProtection sheet="1" objects="1" scenarios="1"/>
  <mergeCells count="8">
    <mergeCell ref="B17:B18"/>
    <mergeCell ref="C17:C18"/>
    <mergeCell ref="E17:E18"/>
    <mergeCell ref="A17:A18"/>
    <mergeCell ref="A13:B13"/>
    <mergeCell ref="A1:E1"/>
    <mergeCell ref="A2:B2"/>
    <mergeCell ref="C3:E3"/>
  </mergeCells>
  <printOptions/>
  <pageMargins left="0.75" right="0.75" top="1" bottom="1" header="0.5" footer="0.5"/>
  <pageSetup horizontalDpi="300" verticalDpi="300" orientation="portrait" paperSize="9" scale="137" r:id="rId1"/>
  <headerFooter alignWithMargins="0">
    <oddFooter>&amp;C&amp;D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93" zoomScaleNormal="93" workbookViewId="0" topLeftCell="A1">
      <selection activeCell="A25" sqref="A25"/>
    </sheetView>
  </sheetViews>
  <sheetFormatPr defaultColWidth="9.140625" defaultRowHeight="12.75"/>
  <cols>
    <col min="1" max="1" width="3.8515625" style="1" bestFit="1" customWidth="1"/>
    <col min="2" max="2" width="39.7109375" style="1" customWidth="1"/>
    <col min="3" max="3" width="8.140625" style="1" bestFit="1" customWidth="1"/>
    <col min="4" max="4" width="9.7109375" style="1" bestFit="1" customWidth="1"/>
    <col min="5" max="5" width="7.421875" style="1" bestFit="1" customWidth="1"/>
    <col min="6" max="16384" width="9.140625" style="1" customWidth="1"/>
  </cols>
  <sheetData>
    <row r="1" spans="1:11" ht="45" customHeight="1" thickBot="1">
      <c r="A1" s="58" t="s">
        <v>22</v>
      </c>
      <c r="B1" s="59"/>
      <c r="C1" s="59"/>
      <c r="D1" s="59"/>
      <c r="E1" s="59"/>
      <c r="F1" s="6"/>
      <c r="G1" s="6"/>
      <c r="H1" s="6"/>
      <c r="I1" s="6"/>
      <c r="J1" s="6"/>
      <c r="K1" s="6"/>
    </row>
    <row r="2" spans="1:11" ht="26.25" customHeight="1" thickBot="1">
      <c r="A2" s="60" t="s">
        <v>6</v>
      </c>
      <c r="B2" s="61"/>
      <c r="C2" s="2" t="s">
        <v>2</v>
      </c>
      <c r="D2" s="2" t="s">
        <v>3</v>
      </c>
      <c r="E2" s="3" t="s">
        <v>4</v>
      </c>
      <c r="F2" s="6"/>
      <c r="G2" s="6"/>
      <c r="H2" s="6"/>
      <c r="I2" s="6"/>
      <c r="J2" s="6"/>
      <c r="K2" s="6"/>
    </row>
    <row r="3" spans="1:11" ht="18.75" customHeight="1">
      <c r="A3" s="7">
        <v>1</v>
      </c>
      <c r="B3" s="8" t="s">
        <v>20</v>
      </c>
      <c r="C3" s="62" t="s">
        <v>43</v>
      </c>
      <c r="D3" s="62"/>
      <c r="E3" s="63"/>
      <c r="F3" s="6"/>
      <c r="G3" s="6"/>
      <c r="H3" s="6"/>
      <c r="I3" s="6"/>
      <c r="J3" s="6"/>
      <c r="K3" s="6"/>
    </row>
    <row r="4" spans="1:11" ht="30.75" thickBot="1">
      <c r="A4" s="37">
        <v>2</v>
      </c>
      <c r="B4" s="39" t="s">
        <v>29</v>
      </c>
      <c r="C4" s="11" t="s">
        <v>7</v>
      </c>
      <c r="D4" s="26">
        <v>1</v>
      </c>
      <c r="E4" s="40" t="s">
        <v>5</v>
      </c>
      <c r="F4" s="6"/>
      <c r="G4" s="6"/>
      <c r="H4" s="6"/>
      <c r="I4" s="6"/>
      <c r="J4" s="6"/>
      <c r="K4" s="6"/>
    </row>
    <row r="5" spans="1:11" ht="30">
      <c r="A5" s="7">
        <v>3</v>
      </c>
      <c r="B5" s="13" t="s">
        <v>36</v>
      </c>
      <c r="C5" s="14" t="s">
        <v>23</v>
      </c>
      <c r="D5" s="42">
        <v>2083</v>
      </c>
      <c r="E5" s="15" t="s">
        <v>17</v>
      </c>
      <c r="F5" s="6"/>
      <c r="G5" s="6"/>
      <c r="H5" s="6"/>
      <c r="I5" s="6"/>
      <c r="J5" s="6"/>
      <c r="K5" s="6"/>
    </row>
    <row r="6" spans="1:11" ht="30">
      <c r="A6" s="36">
        <v>4</v>
      </c>
      <c r="B6" s="33" t="s">
        <v>38</v>
      </c>
      <c r="C6" s="9" t="s">
        <v>24</v>
      </c>
      <c r="D6" s="32">
        <v>70</v>
      </c>
      <c r="E6" s="10" t="s">
        <v>10</v>
      </c>
      <c r="F6" s="6"/>
      <c r="G6" s="6"/>
      <c r="H6" s="6"/>
      <c r="I6" s="6"/>
      <c r="J6" s="6"/>
      <c r="K6" s="6"/>
    </row>
    <row r="7" spans="1:11" ht="30">
      <c r="A7" s="36">
        <v>5</v>
      </c>
      <c r="B7" s="33" t="s">
        <v>39</v>
      </c>
      <c r="C7" s="9" t="s">
        <v>25</v>
      </c>
      <c r="D7" s="30">
        <v>360</v>
      </c>
      <c r="E7" s="10" t="s">
        <v>26</v>
      </c>
      <c r="F7" s="6"/>
      <c r="G7" s="6"/>
      <c r="H7" s="6"/>
      <c r="I7" s="6"/>
      <c r="J7" s="6"/>
      <c r="K7" s="6"/>
    </row>
    <row r="8" spans="1:11" ht="30">
      <c r="A8" s="36">
        <v>6</v>
      </c>
      <c r="B8" s="33" t="s">
        <v>30</v>
      </c>
      <c r="C8" s="9" t="s">
        <v>27</v>
      </c>
      <c r="D8" s="35">
        <v>0.3</v>
      </c>
      <c r="E8" s="10" t="s">
        <v>1</v>
      </c>
      <c r="F8" s="6"/>
      <c r="G8" s="6"/>
      <c r="H8" s="6"/>
      <c r="I8" s="6"/>
      <c r="J8" s="6"/>
      <c r="K8" s="6"/>
    </row>
    <row r="9" spans="1:11" ht="30.75" thickBot="1">
      <c r="A9" s="37">
        <v>7</v>
      </c>
      <c r="B9" s="16" t="s">
        <v>31</v>
      </c>
      <c r="C9" s="11" t="s">
        <v>28</v>
      </c>
      <c r="D9" s="31">
        <v>0.07</v>
      </c>
      <c r="E9" s="12" t="s">
        <v>1</v>
      </c>
      <c r="F9" s="6"/>
      <c r="G9" s="6"/>
      <c r="H9" s="6"/>
      <c r="I9" s="6"/>
      <c r="J9" s="6"/>
      <c r="K9" s="6"/>
    </row>
    <row r="10" spans="1:11" ht="18.75" customHeight="1">
      <c r="A10" s="34">
        <v>8</v>
      </c>
      <c r="B10" s="27" t="s">
        <v>8</v>
      </c>
      <c r="C10" s="28" t="s">
        <v>9</v>
      </c>
      <c r="D10" s="41">
        <v>85</v>
      </c>
      <c r="E10" s="29" t="s">
        <v>10</v>
      </c>
      <c r="F10" s="6"/>
      <c r="G10" s="6"/>
      <c r="H10" s="6"/>
      <c r="I10" s="6"/>
      <c r="J10" s="6"/>
      <c r="K10" s="6"/>
    </row>
    <row r="11" spans="1:11" ht="18.75" customHeight="1">
      <c r="A11" s="36">
        <v>9</v>
      </c>
      <c r="B11" s="33" t="s">
        <v>11</v>
      </c>
      <c r="C11" s="9" t="s">
        <v>12</v>
      </c>
      <c r="D11" s="32">
        <v>60</v>
      </c>
      <c r="E11" s="10" t="s">
        <v>10</v>
      </c>
      <c r="F11" s="6"/>
      <c r="G11" s="6"/>
      <c r="H11" s="6"/>
      <c r="I11" s="6"/>
      <c r="J11" s="6"/>
      <c r="K11" s="6"/>
    </row>
    <row r="12" spans="1:11" ht="17.25" thickBot="1">
      <c r="A12" s="37">
        <v>10</v>
      </c>
      <c r="B12" s="16" t="s">
        <v>13</v>
      </c>
      <c r="C12" s="11" t="s">
        <v>14</v>
      </c>
      <c r="D12" s="38">
        <v>18</v>
      </c>
      <c r="E12" s="12" t="s">
        <v>10</v>
      </c>
      <c r="F12" s="6"/>
      <c r="G12" s="6"/>
      <c r="H12" s="6"/>
      <c r="I12" s="6"/>
      <c r="J12" s="6"/>
      <c r="K12" s="6"/>
    </row>
    <row r="13" spans="1:11" ht="26.25" customHeight="1" thickBot="1">
      <c r="A13" s="56" t="s">
        <v>0</v>
      </c>
      <c r="B13" s="57"/>
      <c r="C13" s="4" t="s">
        <v>2</v>
      </c>
      <c r="D13" s="4" t="s">
        <v>3</v>
      </c>
      <c r="E13" s="5" t="s">
        <v>4</v>
      </c>
      <c r="F13" s="6"/>
      <c r="G13" s="6"/>
      <c r="H13" s="6"/>
      <c r="I13" s="6"/>
      <c r="J13" s="6"/>
      <c r="K13" s="6"/>
    </row>
    <row r="14" spans="1:11" ht="30">
      <c r="A14" s="21">
        <v>11</v>
      </c>
      <c r="B14" s="18" t="s">
        <v>40</v>
      </c>
      <c r="C14" s="17" t="s">
        <v>33</v>
      </c>
      <c r="D14" s="43">
        <f>D4*D5/1000</f>
        <v>2.083</v>
      </c>
      <c r="E14" s="19" t="s">
        <v>18</v>
      </c>
      <c r="F14" s="6"/>
      <c r="G14" s="6"/>
      <c r="H14" s="6"/>
      <c r="I14" s="6"/>
      <c r="J14" s="6"/>
      <c r="K14" s="6"/>
    </row>
    <row r="15" spans="1:11" ht="18.75" customHeight="1" thickBot="1">
      <c r="A15" s="22">
        <v>12</v>
      </c>
      <c r="B15" s="48" t="s">
        <v>15</v>
      </c>
      <c r="C15" s="23" t="s">
        <v>16</v>
      </c>
      <c r="D15" s="49">
        <f>(D10+D11)/2-D12</f>
        <v>54.5</v>
      </c>
      <c r="E15" s="24" t="s">
        <v>10</v>
      </c>
      <c r="F15" s="6"/>
      <c r="G15" s="6"/>
      <c r="H15" s="6"/>
      <c r="I15" s="6"/>
      <c r="J15" s="6"/>
      <c r="K15" s="6"/>
    </row>
    <row r="16" spans="1:11" ht="32.25" thickBot="1">
      <c r="A16" s="50">
        <v>13</v>
      </c>
      <c r="B16" s="51" t="s">
        <v>42</v>
      </c>
      <c r="C16" s="52" t="s">
        <v>32</v>
      </c>
      <c r="D16" s="55">
        <f>((0.86*D14*1000*((D15/D6)^(D8+1))*(1/D7)^D9)/(D10-D11))^(1/(1-D9))</f>
        <v>44.7230858410352</v>
      </c>
      <c r="E16" s="53" t="s">
        <v>26</v>
      </c>
      <c r="F16" s="6"/>
      <c r="G16" s="6"/>
      <c r="H16" s="6"/>
      <c r="I16" s="6"/>
      <c r="J16" s="6"/>
      <c r="K16" s="6"/>
    </row>
    <row r="17" spans="1:11" ht="18.75" customHeight="1">
      <c r="A17" s="70">
        <v>14</v>
      </c>
      <c r="B17" s="64" t="s">
        <v>41</v>
      </c>
      <c r="C17" s="66" t="s">
        <v>19</v>
      </c>
      <c r="D17" s="47">
        <f>D14*((D15/D6)^(D8+1))*(D16/D7)^D9</f>
        <v>1.3000897046812547</v>
      </c>
      <c r="E17" s="68" t="s">
        <v>18</v>
      </c>
      <c r="F17" s="6"/>
      <c r="G17" s="6"/>
      <c r="H17" s="6"/>
      <c r="I17" s="6"/>
      <c r="J17" s="6"/>
      <c r="K17" s="6"/>
    </row>
    <row r="18" spans="1:11" ht="18.75" customHeight="1">
      <c r="A18" s="71"/>
      <c r="B18" s="65"/>
      <c r="C18" s="67"/>
      <c r="D18" s="20">
        <f>D16/0.86*(D10-D11)/1000</f>
        <v>1.3000897046812558</v>
      </c>
      <c r="E18" s="69"/>
      <c r="F18" s="6"/>
      <c r="G18" s="6"/>
      <c r="H18" s="6"/>
      <c r="I18" s="6"/>
      <c r="J18" s="6"/>
      <c r="K18" s="6"/>
    </row>
    <row r="19" spans="1:11" ht="32.25" thickBot="1">
      <c r="A19" s="44">
        <v>15</v>
      </c>
      <c r="B19" s="45" t="s">
        <v>34</v>
      </c>
      <c r="C19" s="46" t="s">
        <v>35</v>
      </c>
      <c r="D19" s="54">
        <f>D17/D14*100</f>
        <v>62.41429211143805</v>
      </c>
      <c r="E19" s="25" t="s">
        <v>21</v>
      </c>
      <c r="F19" s="6"/>
      <c r="G19" s="6"/>
      <c r="H19" s="6"/>
      <c r="I19" s="6"/>
      <c r="J19" s="6"/>
      <c r="K19" s="6"/>
    </row>
    <row r="20" spans="1:11" ht="17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8" ht="17.25" customHeight="1">
      <c r="A22" s="6"/>
      <c r="B22" s="6"/>
      <c r="C22" s="6"/>
      <c r="D22" s="6"/>
      <c r="E22" s="6"/>
      <c r="F22" s="6"/>
      <c r="G22" s="6"/>
      <c r="H22" s="6"/>
    </row>
  </sheetData>
  <sheetProtection sheet="1" objects="1" scenarios="1"/>
  <mergeCells count="8">
    <mergeCell ref="A13:B13"/>
    <mergeCell ref="A1:E1"/>
    <mergeCell ref="A2:B2"/>
    <mergeCell ref="C3:E3"/>
    <mergeCell ref="B17:B18"/>
    <mergeCell ref="C17:C18"/>
    <mergeCell ref="E17:E18"/>
    <mergeCell ref="A17:A18"/>
  </mergeCells>
  <printOptions/>
  <pageMargins left="0.75" right="0.75" top="1" bottom="1" header="0.5" footer="0.5"/>
  <pageSetup horizontalDpi="300" verticalDpi="300" orientation="portrait" paperSize="9" scale="137" r:id="rId1"/>
  <headerFooter alignWithMargins="0">
    <oddFooter>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2014-03-08T17:14:53Z</dcterms:modified>
  <cp:category/>
  <cp:version/>
  <cp:contentType/>
  <cp:contentStatus/>
</cp:coreProperties>
</file>