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4561" windowWidth="27285" windowHeight="14925" activeTab="0"/>
  </bookViews>
  <sheets>
    <sheet name="1" sheetId="1" r:id="rId1"/>
    <sheet name="ПереченьПФ" sheetId="2" r:id="rId2"/>
  </sheets>
  <definedNames>
    <definedName name="_xlnm.Print_Area" localSheetId="0">'1'!$A$1:$F$62</definedName>
  </definedNames>
  <calcPr fullCalcOnLoad="1"/>
</workbook>
</file>

<file path=xl/sharedStrings.xml><?xml version="1.0" encoding="utf-8"?>
<sst xmlns="http://schemas.openxmlformats.org/spreadsheetml/2006/main" count="306" uniqueCount="196">
  <si>
    <t>МПа</t>
  </si>
  <si>
    <t>Температура воды</t>
  </si>
  <si>
    <t>кг/м³</t>
  </si>
  <si>
    <t>Абсолютное давление воды</t>
  </si>
  <si>
    <t>ПлВода(Pвода, tвода)</t>
  </si>
  <si>
    <t>Энтальпия(Pвода, tвода)</t>
  </si>
  <si>
    <t>DvВода(Pвода, tвода)</t>
  </si>
  <si>
    <t>ТеплЕмкВода(Pвода, tвода)</t>
  </si>
  <si>
    <t>кДж/кг</t>
  </si>
  <si>
    <t>ТеплоПрВода(Pвода, tвода)</t>
  </si>
  <si>
    <t>Pr(Pвода, tвода)</t>
  </si>
  <si>
    <t>Размерн.</t>
  </si>
  <si>
    <t>Обозначение ПФ</t>
  </si>
  <si>
    <t>Па·с</t>
  </si>
  <si>
    <t>Число Прандтля</t>
  </si>
  <si>
    <t>Число Рейнольдса</t>
  </si>
  <si>
    <t>б/р</t>
  </si>
  <si>
    <t>№ модуля</t>
  </si>
  <si>
    <t>Наименование ПФ</t>
  </si>
  <si>
    <t>М1</t>
  </si>
  <si>
    <t>М2</t>
  </si>
  <si>
    <t>М3</t>
  </si>
  <si>
    <t>М4</t>
  </si>
  <si>
    <t>Дж/(кг·K)</t>
  </si>
  <si>
    <t>М5</t>
  </si>
  <si>
    <t>Вт/(м·К)</t>
  </si>
  <si>
    <t>М6</t>
  </si>
  <si>
    <t>М7</t>
  </si>
  <si>
    <t>КтрТрубаВода(Pвода, tвода, G, D, kэ)</t>
  </si>
  <si>
    <t>М8</t>
  </si>
  <si>
    <t>ReТрубаВода(Pвода, tвода, G, D)</t>
  </si>
  <si>
    <t>Объёмная плотность воды</t>
  </si>
  <si>
    <t>Энтальпия воды</t>
  </si>
  <si>
    <t>Динамическая вязкость воды</t>
  </si>
  <si>
    <t>Теплоёмкость воды</t>
  </si>
  <si>
    <t>Теплопроводность воды</t>
  </si>
  <si>
    <t>Коэффициент трения</t>
  </si>
  <si>
    <t>М9</t>
  </si>
  <si>
    <t>dPтрубаВода(Pвода, tвода, G, D, kэ)</t>
  </si>
  <si>
    <t>Удельное падение давления</t>
  </si>
  <si>
    <t>Па/м</t>
  </si>
  <si>
    <t>кг/с</t>
  </si>
  <si>
    <t>мм</t>
  </si>
  <si>
    <t>Длина трубы</t>
  </si>
  <si>
    <t>м</t>
  </si>
  <si>
    <t>Вт</t>
  </si>
  <si>
    <t>М10</t>
  </si>
  <si>
    <t>М11</t>
  </si>
  <si>
    <t>М12</t>
  </si>
  <si>
    <t>ПлВоздух(Pвозд, tвозд)</t>
  </si>
  <si>
    <t>ДВязкВоздух(Pвозд, tвозд)</t>
  </si>
  <si>
    <r>
      <t>кг/м</t>
    </r>
    <r>
      <rPr>
        <sz val="12"/>
        <color indexed="8"/>
        <rFont val="Times New Roman"/>
        <family val="1"/>
      </rPr>
      <t>³</t>
    </r>
  </si>
  <si>
    <t>Объёмная плотность воздуха</t>
  </si>
  <si>
    <t>Динамическая вязкость воздуха</t>
  </si>
  <si>
    <r>
      <t>Па</t>
    </r>
    <r>
      <rPr>
        <sz val="12"/>
        <color indexed="8"/>
        <rFont val="Calibri"/>
        <family val="2"/>
      </rPr>
      <t>·</t>
    </r>
    <r>
      <rPr>
        <sz val="12"/>
        <color indexed="8"/>
        <rFont val="Times New Roman"/>
        <family val="2"/>
      </rPr>
      <t>с</t>
    </r>
  </si>
  <si>
    <t>Теплоотдача горизонтальной трубой</t>
  </si>
  <si>
    <t>М13</t>
  </si>
  <si>
    <t>Теплоотдача вертикальной трубой</t>
  </si>
  <si>
    <t>М14</t>
  </si>
  <si>
    <r>
      <rPr>
        <sz val="12"/>
        <color indexed="8"/>
        <rFont val="Times New Roman"/>
        <family val="1"/>
      </rPr>
      <t>°</t>
    </r>
    <r>
      <rPr>
        <sz val="12"/>
        <color indexed="8"/>
        <rFont val="Times New Roman"/>
        <family val="2"/>
      </rPr>
      <t>С</t>
    </r>
  </si>
  <si>
    <t>Потеря температуры теплоносителя в горизонтальной трубе</t>
  </si>
  <si>
    <t>М15</t>
  </si>
  <si>
    <t>М16</t>
  </si>
  <si>
    <t>М17</t>
  </si>
  <si>
    <t>Потеря температуры теплоносителя в вертикальной трубе</t>
  </si>
  <si>
    <t>Pбаром(h)</t>
  </si>
  <si>
    <t>Барометрическое давление воздуха</t>
  </si>
  <si>
    <t>Теплоотдача горизонтальной теплоизолированной трубой</t>
  </si>
  <si>
    <t>Па</t>
  </si>
  <si>
    <t>М18</t>
  </si>
  <si>
    <t>М19</t>
  </si>
  <si>
    <t>Теплоотдача вертикальной теплоизолированной трубой</t>
  </si>
  <si>
    <t>Потеря температуры теплоносителя в горизонтальной теплоизолированной трубе</t>
  </si>
  <si>
    <t>М20</t>
  </si>
  <si>
    <t>Потеря температуры теплоносителя в вертикальной теплоизолированной трубе</t>
  </si>
  <si>
    <r>
      <t>qТрВодаВоздухГор(Pвода, Gвода, tвода, tвозд, D, hтр, Tтр, kэ, Lтр, e</t>
    </r>
    <r>
      <rPr>
        <vertAlign val="subscript"/>
        <sz val="12"/>
        <color indexed="8"/>
        <rFont val="Times New Roman"/>
        <family val="1"/>
      </rPr>
      <t>изл</t>
    </r>
    <r>
      <rPr>
        <sz val="12"/>
        <color indexed="8"/>
        <rFont val="Times New Roman"/>
        <family val="2"/>
      </rPr>
      <t>)</t>
    </r>
  </si>
  <si>
    <r>
      <t>qТрВодаВоздухВерт(Pвода, Gвода, tвода, tвозд, D, hтр, Tтр, kэ, Lтр, e</t>
    </r>
    <r>
      <rPr>
        <vertAlign val="subscript"/>
        <sz val="12"/>
        <color indexed="8"/>
        <rFont val="Times New Roman"/>
        <family val="1"/>
      </rPr>
      <t>изл</t>
    </r>
    <r>
      <rPr>
        <sz val="12"/>
        <color indexed="8"/>
        <rFont val="Times New Roman"/>
        <family val="2"/>
      </rPr>
      <t>)</t>
    </r>
  </si>
  <si>
    <r>
      <t>dtТрВодаВоздухГор(Pвода, Gвода, tвода, tвозд, D, hтр, Tтр, kэ, Lтр,e</t>
    </r>
    <r>
      <rPr>
        <vertAlign val="subscript"/>
        <sz val="12"/>
        <color indexed="8"/>
        <rFont val="Times New Roman"/>
        <family val="1"/>
      </rPr>
      <t>изл</t>
    </r>
    <r>
      <rPr>
        <sz val="12"/>
        <color indexed="8"/>
        <rFont val="Times New Roman"/>
        <family val="2"/>
      </rPr>
      <t>)</t>
    </r>
  </si>
  <si>
    <r>
      <t>dtТрВодаВоздухВерт(Pвода, Gвода, tвода, tвозд, D, hтр, Tтр, kэ, Lтр, e</t>
    </r>
    <r>
      <rPr>
        <vertAlign val="subscript"/>
        <sz val="12"/>
        <color indexed="8"/>
        <rFont val="Times New Roman"/>
        <family val="1"/>
      </rPr>
      <t>изл</t>
    </r>
    <r>
      <rPr>
        <sz val="12"/>
        <color indexed="8"/>
        <rFont val="Times New Roman"/>
        <family val="2"/>
      </rPr>
      <t>)</t>
    </r>
  </si>
  <si>
    <r>
      <t>qТрИзолВодаВоздухГор(Pвода, Gвода, tвода, tвозд, D, hтр, Tтр, hиз, Tиз, kэ, Lтр, e</t>
    </r>
    <r>
      <rPr>
        <vertAlign val="subscript"/>
        <sz val="12"/>
        <color indexed="8"/>
        <rFont val="Times New Roman"/>
        <family val="1"/>
      </rPr>
      <t>изл</t>
    </r>
    <r>
      <rPr>
        <sz val="12"/>
        <color indexed="8"/>
        <rFont val="Times New Roman"/>
        <family val="2"/>
      </rPr>
      <t>)</t>
    </r>
  </si>
  <si>
    <r>
      <t>qТрИзолВодаВоздухВерт(Pвода, Gвода, tвода, tвозд, D, hтр, Tтр, hиз, Tиз, kэ, Lтр, e</t>
    </r>
    <r>
      <rPr>
        <vertAlign val="subscript"/>
        <sz val="12"/>
        <color indexed="8"/>
        <rFont val="Times New Roman"/>
        <family val="1"/>
      </rPr>
      <t>изл</t>
    </r>
    <r>
      <rPr>
        <sz val="12"/>
        <color indexed="8"/>
        <rFont val="Times New Roman"/>
        <family val="2"/>
      </rPr>
      <t>)</t>
    </r>
  </si>
  <si>
    <r>
      <t>dtТрИзолВодаВоздухГор(Pвода, Gвода, tвода, tвозд, D, hтр, Tтр, hиз, Tиз, kэ, Lтр, e</t>
    </r>
    <r>
      <rPr>
        <vertAlign val="subscript"/>
        <sz val="12"/>
        <color indexed="8"/>
        <rFont val="Times New Roman"/>
        <family val="1"/>
      </rPr>
      <t>изл</t>
    </r>
    <r>
      <rPr>
        <sz val="12"/>
        <color indexed="8"/>
        <rFont val="Times New Roman"/>
        <family val="2"/>
      </rPr>
      <t>)</t>
    </r>
  </si>
  <si>
    <r>
      <t>dtТрИзолВодаВоздухВерт(Pвода, Gвода, tвода, tвозд, D, hтр, Tтр, hиз, Tиз, kэ, Lтр, e</t>
    </r>
    <r>
      <rPr>
        <vertAlign val="subscript"/>
        <sz val="12"/>
        <color indexed="8"/>
        <rFont val="Times New Roman"/>
        <family val="1"/>
      </rPr>
      <t>изл</t>
    </r>
    <r>
      <rPr>
        <sz val="12"/>
        <color indexed="8"/>
        <rFont val="Times New Roman"/>
        <family val="2"/>
      </rPr>
      <t>)</t>
    </r>
  </si>
  <si>
    <t>М21</t>
  </si>
  <si>
    <t>Минимальная длина участка между ГС</t>
  </si>
  <si>
    <t>Lнач(Pвода,  tвода, G, D)</t>
  </si>
  <si>
    <t>М22</t>
  </si>
  <si>
    <r>
      <t>Па/(кг/с)</t>
    </r>
    <r>
      <rPr>
        <sz val="12"/>
        <color indexed="8"/>
        <rFont val="Calibri"/>
        <family val="2"/>
      </rPr>
      <t>²</t>
    </r>
  </si>
  <si>
    <t>Аргумент</t>
  </si>
  <si>
    <t>ПФ</t>
  </si>
  <si>
    <t>Шероховатость внутренней стенки трубы</t>
  </si>
  <si>
    <t>°C</t>
  </si>
  <si>
    <t>ГСтрубаВода(Pвода, tвода, G, D, kэ, Lтр)</t>
  </si>
  <si>
    <t>Радиус отвода</t>
  </si>
  <si>
    <t>Угол отвода</t>
  </si>
  <si>
    <t>град</t>
  </si>
  <si>
    <t>ПФ (Рис.1)</t>
  </si>
  <si>
    <t>М23</t>
  </si>
  <si>
    <t>ГСотвод(Pвода, tвода, G, D, R, Угол, kэ)</t>
  </si>
  <si>
    <t>М24</t>
  </si>
  <si>
    <t>ГСотводГОСТ(Pвода, tвода, G, D0, Угол, kэ)</t>
  </si>
  <si>
    <t>М25</t>
  </si>
  <si>
    <t>ГСрасширение(Pвода, tвода, Dб, Dс)</t>
  </si>
  <si>
    <t>ГСотводГОСТ(Pвода, tвода, G, D, Угол, kэ)</t>
  </si>
  <si>
    <t>Меньший диаметр</t>
  </si>
  <si>
    <t>Больший диаметр</t>
  </si>
  <si>
    <t>ПФ (Рис.2)</t>
  </si>
  <si>
    <t>ПФ (Рис.3)</t>
  </si>
  <si>
    <t>М26</t>
  </si>
  <si>
    <t>ГСсужения(Pвода, tвода, Dб, Dс)</t>
  </si>
  <si>
    <t>М27</t>
  </si>
  <si>
    <t>М28</t>
  </si>
  <si>
    <t>ПФ (Рис.4)</t>
  </si>
  <si>
    <t>Длина диффузора (конфузора)</t>
  </si>
  <si>
    <t>ГСдиффузор(Pвода, tвода, G, Dmin, Dmax, kэ, L)</t>
  </si>
  <si>
    <t>ПФ (Рис.5)</t>
  </si>
  <si>
    <t>ГСконфузор(Pвода, tвода, G, Dmin, Dmax, kэ, L)</t>
  </si>
  <si>
    <t>Диаметр входного трубопровода</t>
  </si>
  <si>
    <t>Диаметр отверстия диафрагиы</t>
  </si>
  <si>
    <t>Диаметр выходного трубопровода</t>
  </si>
  <si>
    <t>ПФ (Рис.6)</t>
  </si>
  <si>
    <t>М29</t>
  </si>
  <si>
    <t>ГСдиафрагма(Pвода, tвода, D1, D0, D2)</t>
  </si>
  <si>
    <t>Диаметр  отвода</t>
  </si>
  <si>
    <t>ПФ (Рис.7)</t>
  </si>
  <si>
    <t>ПФ (Рис.8)</t>
  </si>
  <si>
    <t>ПФ (Рис.9)</t>
  </si>
  <si>
    <t>ПФ (Рис.10)</t>
  </si>
  <si>
    <t>М30</t>
  </si>
  <si>
    <t>ГСслияниеОтвод(Pвода, tвода, Gс, Gб, Dс, Dб)</t>
  </si>
  <si>
    <t>М31</t>
  </si>
  <si>
    <t>М32</t>
  </si>
  <si>
    <t>М33</t>
  </si>
  <si>
    <t>ГСслияниеПроход(Pвода, tвода, Gс, Gб, Dc)</t>
  </si>
  <si>
    <t>ГСРаздОтвод(Pвода, tвода, Gс, Gб, Dс, Dб)</t>
  </si>
  <si>
    <t>ГСРаздПроход(Pвода, tвода, Gс, Gб, Dc)</t>
  </si>
  <si>
    <t>М34</t>
  </si>
  <si>
    <t>М35</t>
  </si>
  <si>
    <t>ПФ (Рис.11)</t>
  </si>
  <si>
    <t>ПФ (Рис.12)</t>
  </si>
  <si>
    <t>ПФ (Рис.13)</t>
  </si>
  <si>
    <t>ПФ (Рис.14)</t>
  </si>
  <si>
    <t>ГСпереходДиффузор(Pвода, tвода, G, Dmin, Dmax, kэ)</t>
  </si>
  <si>
    <t>ГСпереходКонфузор(Pвода, tвода, G, Dmin, Dmax, kэ)</t>
  </si>
  <si>
    <t>М36</t>
  </si>
  <si>
    <t>М37</t>
  </si>
  <si>
    <t>ГСТройникСлиян(Pвода, tвода, Gб1, Gб2, Dс, Dб)</t>
  </si>
  <si>
    <t>ГСТройникРазд(Pвода, tвода, Gб1, Gб2, Dс, Dб)</t>
  </si>
  <si>
    <t>Обозна-
чения</t>
  </si>
  <si>
    <t>Значения</t>
  </si>
  <si>
    <t>Ед. изм.</t>
  </si>
  <si>
    <t>Расход воды</t>
  </si>
  <si>
    <t>kэ=</t>
  </si>
  <si>
    <r>
      <t>L</t>
    </r>
    <r>
      <rPr>
        <b/>
        <vertAlign val="subscript"/>
        <sz val="11"/>
        <color indexed="12"/>
        <rFont val="Arial"/>
        <family val="2"/>
      </rPr>
      <t>тр</t>
    </r>
    <r>
      <rPr>
        <b/>
        <sz val="11"/>
        <color indexed="12"/>
        <rFont val="Arial"/>
        <family val="2"/>
      </rPr>
      <t>=</t>
    </r>
  </si>
  <si>
    <t>Расчет гидравлических сопротивлений</t>
  </si>
  <si>
    <t>Исходные данные и результаты</t>
  </si>
  <si>
    <t>Па/(кг/с)²</t>
  </si>
  <si>
    <t>ГСрасширения(Pвода, tвода, Dб, Dс)</t>
  </si>
  <si>
    <t>Диаметр трубы</t>
  </si>
  <si>
    <r>
      <t>Р</t>
    </r>
    <r>
      <rPr>
        <b/>
        <vertAlign val="subscript"/>
        <sz val="11"/>
        <color indexed="12"/>
        <rFont val="Arial"/>
        <family val="2"/>
      </rPr>
      <t>вода</t>
    </r>
    <r>
      <rPr>
        <b/>
        <sz val="11"/>
        <color indexed="12"/>
        <rFont val="Arial"/>
        <family val="2"/>
      </rPr>
      <t>=</t>
    </r>
  </si>
  <si>
    <t>Прим.</t>
  </si>
  <si>
    <t>Dб=</t>
  </si>
  <si>
    <t>Dс=</t>
  </si>
  <si>
    <r>
      <t>t</t>
    </r>
    <r>
      <rPr>
        <b/>
        <vertAlign val="subscript"/>
        <sz val="11"/>
        <color indexed="12"/>
        <rFont val="Arial"/>
        <family val="2"/>
      </rPr>
      <t>вода</t>
    </r>
    <r>
      <rPr>
        <b/>
        <sz val="11"/>
        <color indexed="12"/>
        <rFont val="Arial"/>
        <family val="2"/>
      </rPr>
      <t>=</t>
    </r>
  </si>
  <si>
    <t>G=</t>
  </si>
  <si>
    <t>D=</t>
  </si>
  <si>
    <t>dP=</t>
  </si>
  <si>
    <r>
      <t>S</t>
    </r>
    <r>
      <rPr>
        <b/>
        <vertAlign val="subscript"/>
        <sz val="11"/>
        <color indexed="10"/>
        <rFont val="Arial"/>
        <family val="2"/>
      </rPr>
      <t>тр</t>
    </r>
    <r>
      <rPr>
        <b/>
        <sz val="11"/>
        <color indexed="10"/>
        <rFont val="Arial"/>
        <family val="2"/>
      </rPr>
      <t>=</t>
    </r>
  </si>
  <si>
    <t>R=</t>
  </si>
  <si>
    <t>Угол=</t>
  </si>
  <si>
    <r>
      <t>S</t>
    </r>
    <r>
      <rPr>
        <b/>
        <vertAlign val="subscript"/>
        <sz val="11"/>
        <color indexed="10"/>
        <rFont val="Arial"/>
        <family val="2"/>
      </rPr>
      <t>отв</t>
    </r>
    <r>
      <rPr>
        <b/>
        <sz val="11"/>
        <color indexed="10"/>
        <rFont val="Arial"/>
        <family val="2"/>
      </rPr>
      <t>=</t>
    </r>
  </si>
  <si>
    <r>
      <t>S</t>
    </r>
    <r>
      <rPr>
        <b/>
        <vertAlign val="subscript"/>
        <sz val="11"/>
        <color indexed="10"/>
        <rFont val="Arial"/>
        <family val="2"/>
      </rPr>
      <t>отв.гост</t>
    </r>
    <r>
      <rPr>
        <b/>
        <sz val="11"/>
        <color indexed="10"/>
        <rFont val="Arial"/>
        <family val="2"/>
      </rPr>
      <t>=</t>
    </r>
  </si>
  <si>
    <r>
      <t>S</t>
    </r>
    <r>
      <rPr>
        <b/>
        <vertAlign val="subscript"/>
        <sz val="11"/>
        <color indexed="10"/>
        <rFont val="Arial"/>
        <family val="2"/>
      </rPr>
      <t>суж</t>
    </r>
    <r>
      <rPr>
        <b/>
        <sz val="11"/>
        <color indexed="10"/>
        <rFont val="Arial"/>
        <family val="2"/>
      </rPr>
      <t>=</t>
    </r>
  </si>
  <si>
    <r>
      <t>S</t>
    </r>
    <r>
      <rPr>
        <b/>
        <vertAlign val="subscript"/>
        <sz val="11"/>
        <color indexed="10"/>
        <rFont val="Arial"/>
        <family val="2"/>
      </rPr>
      <t>расш</t>
    </r>
    <r>
      <rPr>
        <b/>
        <sz val="11"/>
        <color indexed="10"/>
        <rFont val="Arial"/>
        <family val="2"/>
      </rPr>
      <t>=</t>
    </r>
  </si>
  <si>
    <t>L=</t>
  </si>
  <si>
    <r>
      <t>S</t>
    </r>
    <r>
      <rPr>
        <b/>
        <vertAlign val="subscript"/>
        <sz val="11"/>
        <color indexed="10"/>
        <rFont val="Arial"/>
        <family val="2"/>
      </rPr>
      <t>диф</t>
    </r>
    <r>
      <rPr>
        <b/>
        <sz val="11"/>
        <color indexed="10"/>
        <rFont val="Arial"/>
        <family val="2"/>
      </rPr>
      <t>=</t>
    </r>
  </si>
  <si>
    <r>
      <t>S</t>
    </r>
    <r>
      <rPr>
        <b/>
        <vertAlign val="subscript"/>
        <sz val="11"/>
        <color indexed="10"/>
        <rFont val="Arial"/>
        <family val="2"/>
      </rPr>
      <t>конф</t>
    </r>
    <r>
      <rPr>
        <b/>
        <sz val="11"/>
        <color indexed="10"/>
        <rFont val="Arial"/>
        <family val="2"/>
      </rPr>
      <t>=</t>
    </r>
  </si>
  <si>
    <r>
      <t>S</t>
    </r>
    <r>
      <rPr>
        <b/>
        <vertAlign val="subscript"/>
        <sz val="11"/>
        <color indexed="10"/>
        <rFont val="Arial"/>
        <family val="2"/>
      </rPr>
      <t>пер.диф</t>
    </r>
    <r>
      <rPr>
        <b/>
        <sz val="11"/>
        <color indexed="10"/>
        <rFont val="Arial"/>
        <family val="2"/>
      </rPr>
      <t>=</t>
    </r>
  </si>
  <si>
    <r>
      <t>S</t>
    </r>
    <r>
      <rPr>
        <b/>
        <vertAlign val="subscript"/>
        <sz val="11"/>
        <color indexed="10"/>
        <rFont val="Arial"/>
        <family val="2"/>
      </rPr>
      <t>пер.конф</t>
    </r>
    <r>
      <rPr>
        <b/>
        <sz val="11"/>
        <color indexed="10"/>
        <rFont val="Arial"/>
        <family val="2"/>
      </rPr>
      <t>=</t>
    </r>
  </si>
  <si>
    <t>Расход входного потока воды</t>
  </si>
  <si>
    <t>Расход  потока воды в отводе</t>
  </si>
  <si>
    <t>D1=</t>
  </si>
  <si>
    <t>D0=</t>
  </si>
  <si>
    <t>D2=</t>
  </si>
  <si>
    <r>
      <t>S</t>
    </r>
    <r>
      <rPr>
        <b/>
        <vertAlign val="subscript"/>
        <sz val="11"/>
        <color indexed="10"/>
        <rFont val="Arial"/>
        <family val="2"/>
      </rPr>
      <t>диафр</t>
    </r>
    <r>
      <rPr>
        <b/>
        <sz val="11"/>
        <color indexed="10"/>
        <rFont val="Arial"/>
        <family val="2"/>
      </rPr>
      <t>=</t>
    </r>
  </si>
  <si>
    <t>Gc=</t>
  </si>
  <si>
    <t>Gб=</t>
  </si>
  <si>
    <r>
      <t>S</t>
    </r>
    <r>
      <rPr>
        <b/>
        <vertAlign val="subscript"/>
        <sz val="11"/>
        <color indexed="10"/>
        <rFont val="Arial"/>
        <family val="2"/>
      </rPr>
      <t>сл.отв</t>
    </r>
    <r>
      <rPr>
        <b/>
        <sz val="11"/>
        <color indexed="10"/>
        <rFont val="Arial"/>
        <family val="2"/>
      </rPr>
      <t>=</t>
    </r>
  </si>
  <si>
    <r>
      <t>S</t>
    </r>
    <r>
      <rPr>
        <b/>
        <vertAlign val="subscript"/>
        <sz val="11"/>
        <color indexed="10"/>
        <rFont val="Arial"/>
        <family val="2"/>
      </rPr>
      <t>сл.прох</t>
    </r>
    <r>
      <rPr>
        <b/>
        <sz val="11"/>
        <color indexed="10"/>
        <rFont val="Arial"/>
        <family val="2"/>
      </rPr>
      <t>=</t>
    </r>
  </si>
  <si>
    <r>
      <t>S</t>
    </r>
    <r>
      <rPr>
        <b/>
        <vertAlign val="subscript"/>
        <sz val="11"/>
        <color indexed="10"/>
        <rFont val="Arial"/>
        <family val="2"/>
      </rPr>
      <t>разд.отв</t>
    </r>
    <r>
      <rPr>
        <b/>
        <sz val="11"/>
        <color indexed="10"/>
        <rFont val="Arial"/>
        <family val="2"/>
      </rPr>
      <t>=</t>
    </r>
  </si>
  <si>
    <r>
      <t>S</t>
    </r>
    <r>
      <rPr>
        <b/>
        <vertAlign val="subscript"/>
        <sz val="11"/>
        <color indexed="10"/>
        <rFont val="Arial"/>
        <family val="2"/>
      </rPr>
      <t>разд.прох</t>
    </r>
    <r>
      <rPr>
        <b/>
        <sz val="11"/>
        <color indexed="10"/>
        <rFont val="Arial"/>
        <family val="2"/>
      </rPr>
      <t>=</t>
    </r>
  </si>
  <si>
    <r>
      <t>S</t>
    </r>
    <r>
      <rPr>
        <b/>
        <vertAlign val="subscript"/>
        <sz val="11"/>
        <color indexed="10"/>
        <rFont val="Arial"/>
        <family val="2"/>
      </rPr>
      <t>тр.сл</t>
    </r>
    <r>
      <rPr>
        <b/>
        <sz val="11"/>
        <color indexed="10"/>
        <rFont val="Arial"/>
        <family val="2"/>
      </rPr>
      <t>=</t>
    </r>
  </si>
  <si>
    <r>
      <t>S</t>
    </r>
    <r>
      <rPr>
        <b/>
        <vertAlign val="subscript"/>
        <sz val="11"/>
        <color indexed="10"/>
        <rFont val="Arial"/>
        <family val="2"/>
      </rPr>
      <t>тр.разд</t>
    </r>
    <r>
      <rPr>
        <b/>
        <sz val="11"/>
        <color indexed="10"/>
        <rFont val="Arial"/>
        <family val="2"/>
      </rPr>
      <t>=</t>
    </r>
  </si>
  <si>
    <r>
      <t>ГСтрубаВода(Pвода, tвода, G, D, kэ, L</t>
    </r>
    <r>
      <rPr>
        <b/>
        <vertAlign val="subscript"/>
        <sz val="9"/>
        <color indexed="10"/>
        <rFont val="Arial"/>
        <family val="2"/>
      </rPr>
      <t>тр</t>
    </r>
    <r>
      <rPr>
        <b/>
        <sz val="9"/>
        <color indexed="10"/>
        <rFont val="Arial"/>
        <family val="2"/>
      </rPr>
      <t>)</t>
    </r>
  </si>
  <si>
    <r>
      <t>D</t>
    </r>
    <r>
      <rPr>
        <b/>
        <vertAlign val="subscript"/>
        <sz val="11"/>
        <color indexed="12"/>
        <rFont val="Arial"/>
        <family val="2"/>
      </rPr>
      <t>min</t>
    </r>
    <r>
      <rPr>
        <b/>
        <sz val="11"/>
        <color indexed="12"/>
        <rFont val="Arial"/>
        <family val="2"/>
      </rPr>
      <t>=</t>
    </r>
  </si>
  <si>
    <r>
      <t>D</t>
    </r>
    <r>
      <rPr>
        <b/>
        <vertAlign val="subscript"/>
        <sz val="11"/>
        <color indexed="12"/>
        <rFont val="Arial"/>
        <family val="2"/>
      </rPr>
      <t>max</t>
    </r>
    <r>
      <rPr>
        <b/>
        <sz val="11"/>
        <color indexed="12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</si>
</sst>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"/>
    <numFmt numFmtId="174" formatCode="0.000E+00"/>
    <numFmt numFmtId="175" formatCode="#,##0.0"/>
    <numFmt numFmtId="176" formatCode="0.000"/>
    <numFmt numFmtId="177" formatCode="0.0"/>
    <numFmt numFmtId="178" formatCode="#,##0.000000"/>
    <numFmt numFmtId="179" formatCode="#,##0.000000000"/>
  </numFmts>
  <fonts count="3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2"/>
    </font>
    <font>
      <sz val="12"/>
      <color indexed="10"/>
      <name val="Times New Roman"/>
      <family val="2"/>
    </font>
    <font>
      <b/>
      <sz val="12"/>
      <color indexed="1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Times New Roman"/>
      <family val="2"/>
    </font>
    <font>
      <b/>
      <u val="single"/>
      <sz val="16"/>
      <color indexed="20"/>
      <name val="Arial"/>
      <family val="2"/>
    </font>
    <font>
      <b/>
      <sz val="12"/>
      <color indexed="14"/>
      <name val="Arial Black"/>
      <family val="2"/>
    </font>
    <font>
      <b/>
      <sz val="8"/>
      <color indexed="14"/>
      <name val="Arial Black"/>
      <family val="2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b/>
      <sz val="11"/>
      <color indexed="10"/>
      <name val="Arial"/>
      <family val="2"/>
    </font>
    <font>
      <b/>
      <vertAlign val="subscript"/>
      <sz val="11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vertAlign val="subscript"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30" fillId="0" borderId="10" xfId="0" applyFont="1" applyBorder="1" applyAlignment="1" applyProtection="1">
      <alignment horizontal="center" vertical="center"/>
      <protection hidden="1"/>
    </xf>
    <xf numFmtId="0" fontId="30" fillId="0" borderId="11" xfId="0" applyFont="1" applyBorder="1" applyAlignment="1" applyProtection="1">
      <alignment horizontal="center" vertical="center"/>
      <protection hidden="1"/>
    </xf>
    <xf numFmtId="0" fontId="28" fillId="0" borderId="12" xfId="53" applyFont="1" applyBorder="1" applyAlignment="1" applyProtection="1">
      <alignment horizontal="center" vertical="center"/>
      <protection hidden="1"/>
    </xf>
    <xf numFmtId="0" fontId="28" fillId="0" borderId="13" xfId="53" applyFont="1" applyBorder="1" applyAlignment="1" applyProtection="1">
      <alignment horizontal="center" vertical="center"/>
      <protection hidden="1"/>
    </xf>
    <xf numFmtId="0" fontId="29" fillId="0" borderId="13" xfId="53" applyFont="1" applyBorder="1" applyAlignment="1" applyProtection="1">
      <alignment horizontal="center" vertical="center" wrapText="1"/>
      <protection hidden="1"/>
    </xf>
    <xf numFmtId="0" fontId="29" fillId="0" borderId="14" xfId="53" applyFont="1" applyBorder="1" applyAlignment="1" applyProtection="1">
      <alignment horizontal="center" vertical="center" wrapText="1"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27" fillId="0" borderId="16" xfId="0" applyFont="1" applyBorder="1" applyAlignment="1" applyProtection="1">
      <alignment horizontal="center" vertical="center" wrapText="1"/>
      <protection hidden="1"/>
    </xf>
    <xf numFmtId="0" fontId="36" fillId="0" borderId="17" xfId="0" applyFont="1" applyBorder="1" applyAlignment="1" applyProtection="1">
      <alignment/>
      <protection/>
    </xf>
    <xf numFmtId="0" fontId="30" fillId="0" borderId="17" xfId="0" applyFont="1" applyBorder="1" applyAlignment="1" applyProtection="1">
      <alignment horizontal="center"/>
      <protection/>
    </xf>
    <xf numFmtId="0" fontId="34" fillId="0" borderId="18" xfId="0" applyFont="1" applyBorder="1" applyAlignment="1" applyProtection="1">
      <alignment/>
      <protection/>
    </xf>
    <xf numFmtId="0" fontId="36" fillId="0" borderId="19" xfId="0" applyFont="1" applyBorder="1" applyAlignment="1" applyProtection="1">
      <alignment/>
      <protection/>
    </xf>
    <xf numFmtId="0" fontId="30" fillId="0" borderId="19" xfId="0" applyFont="1" applyBorder="1" applyAlignment="1" applyProtection="1">
      <alignment horizontal="center"/>
      <protection/>
    </xf>
    <xf numFmtId="0" fontId="34" fillId="0" borderId="20" xfId="0" applyFont="1" applyBorder="1" applyAlignment="1" applyProtection="1">
      <alignment/>
      <protection/>
    </xf>
    <xf numFmtId="0" fontId="30" fillId="0" borderId="19" xfId="0" applyFont="1" applyFill="1" applyBorder="1" applyAlignment="1" applyProtection="1">
      <alignment horizontal="center"/>
      <protection/>
    </xf>
    <xf numFmtId="0" fontId="37" fillId="0" borderId="19" xfId="0" applyFont="1" applyBorder="1" applyAlignment="1" applyProtection="1">
      <alignment/>
      <protection/>
    </xf>
    <xf numFmtId="0" fontId="32" fillId="0" borderId="19" xfId="0" applyFont="1" applyBorder="1" applyAlignment="1" applyProtection="1">
      <alignment horizontal="center"/>
      <protection/>
    </xf>
    <xf numFmtId="2" fontId="32" fillId="22" borderId="19" xfId="0" applyNumberFormat="1" applyFont="1" applyFill="1" applyBorder="1" applyAlignment="1" applyProtection="1">
      <alignment horizontal="center"/>
      <protection/>
    </xf>
    <xf numFmtId="0" fontId="32" fillId="0" borderId="19" xfId="0" applyFont="1" applyFill="1" applyBorder="1" applyAlignment="1" applyProtection="1">
      <alignment horizontal="center"/>
      <protection/>
    </xf>
    <xf numFmtId="0" fontId="35" fillId="0" borderId="20" xfId="0" applyFont="1" applyBorder="1" applyAlignment="1" applyProtection="1">
      <alignment/>
      <protection/>
    </xf>
    <xf numFmtId="0" fontId="37" fillId="0" borderId="21" xfId="0" applyFont="1" applyBorder="1" applyAlignment="1" applyProtection="1">
      <alignment/>
      <protection/>
    </xf>
    <xf numFmtId="0" fontId="32" fillId="0" borderId="21" xfId="0" applyFont="1" applyBorder="1" applyAlignment="1" applyProtection="1">
      <alignment horizontal="center"/>
      <protection/>
    </xf>
    <xf numFmtId="175" fontId="32" fillId="22" borderId="21" xfId="0" applyNumberFormat="1" applyFont="1" applyFill="1" applyBorder="1" applyAlignment="1" applyProtection="1">
      <alignment horizontal="center" wrapText="1"/>
      <protection/>
    </xf>
    <xf numFmtId="0" fontId="35" fillId="0" borderId="22" xfId="0" applyFont="1" applyBorder="1" applyAlignment="1" applyProtection="1">
      <alignment/>
      <protection/>
    </xf>
    <xf numFmtId="0" fontId="30" fillId="0" borderId="17" xfId="0" applyFont="1" applyFill="1" applyBorder="1" applyAlignment="1" applyProtection="1">
      <alignment horizontal="center"/>
      <protection/>
    </xf>
    <xf numFmtId="175" fontId="32" fillId="22" borderId="19" xfId="0" applyNumberFormat="1" applyFont="1" applyFill="1" applyBorder="1" applyAlignment="1" applyProtection="1">
      <alignment horizontal="center" wrapText="1"/>
      <protection/>
    </xf>
    <xf numFmtId="0" fontId="30" fillId="4" borderId="17" xfId="0" applyFont="1" applyFill="1" applyBorder="1" applyAlignment="1" applyProtection="1">
      <alignment horizontal="center"/>
      <protection locked="0"/>
    </xf>
    <xf numFmtId="0" fontId="30" fillId="4" borderId="19" xfId="0" applyFont="1" applyFill="1" applyBorder="1" applyAlignment="1" applyProtection="1">
      <alignment horizontal="center"/>
      <protection locked="0"/>
    </xf>
    <xf numFmtId="0" fontId="30" fillId="24" borderId="17" xfId="0" applyFont="1" applyFill="1" applyBorder="1" applyAlignment="1" applyProtection="1">
      <alignment horizontal="center"/>
      <protection locked="0"/>
    </xf>
    <xf numFmtId="0" fontId="30" fillId="24" borderId="19" xfId="0" applyFont="1" applyFill="1" applyBorder="1" applyAlignment="1" applyProtection="1">
      <alignment horizontal="center" wrapText="1"/>
      <protection locked="0"/>
    </xf>
    <xf numFmtId="175" fontId="30" fillId="24" borderId="17" xfId="0" applyNumberFormat="1" applyFont="1" applyFill="1" applyBorder="1" applyAlignment="1" applyProtection="1">
      <alignment horizontal="center" wrapText="1"/>
      <protection locked="0"/>
    </xf>
    <xf numFmtId="175" fontId="30" fillId="24" borderId="19" xfId="0" applyNumberFormat="1" applyFont="1" applyFill="1" applyBorder="1" applyAlignment="1" applyProtection="1">
      <alignment horizontal="center" wrapText="1"/>
      <protection locked="0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raschet-privoda-telezhki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0</xdr:rowOff>
    </xdr:from>
    <xdr:to>
      <xdr:col>12</xdr:col>
      <xdr:colOff>438150</xdr:colOff>
      <xdr:row>27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4533900" cy="649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0</xdr:rowOff>
    </xdr:from>
    <xdr:to>
      <xdr:col>19</xdr:col>
      <xdr:colOff>438150</xdr:colOff>
      <xdr:row>27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0"/>
          <a:ext cx="4533900" cy="649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0</xdr:row>
      <xdr:rowOff>0</xdr:rowOff>
    </xdr:from>
    <xdr:to>
      <xdr:col>26</xdr:col>
      <xdr:colOff>438150</xdr:colOff>
      <xdr:row>29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0"/>
          <a:ext cx="4533900" cy="690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41"/>
  <sheetViews>
    <sheetView tabSelected="1" zoomScale="95" zoomScaleNormal="95" zoomScalePageLayoutView="0" workbookViewId="0" topLeftCell="A1">
      <selection activeCell="A50" sqref="A50"/>
    </sheetView>
  </sheetViews>
  <sheetFormatPr defaultColWidth="9.00390625" defaultRowHeight="15.75"/>
  <cols>
    <col min="1" max="1" width="3.00390625" style="0" bestFit="1" customWidth="1"/>
    <col min="2" max="2" width="40.125" style="0" customWidth="1"/>
    <col min="3" max="3" width="8.875" style="1" customWidth="1"/>
    <col min="4" max="4" width="8.75390625" style="1" customWidth="1"/>
    <col min="5" max="5" width="8.75390625" style="0" customWidth="1"/>
    <col min="6" max="6" width="8.625" style="0" customWidth="1"/>
  </cols>
  <sheetData>
    <row r="1" spans="1:6" ht="33.75" customHeight="1" thickBot="1">
      <c r="A1" s="20" t="s">
        <v>154</v>
      </c>
      <c r="B1" s="20"/>
      <c r="C1" s="20"/>
      <c r="D1" s="20"/>
      <c r="E1" s="20"/>
      <c r="F1" s="20"/>
    </row>
    <row r="2" spans="1:6" s="10" customFormat="1" ht="26.25" thickBot="1">
      <c r="A2" s="14" t="s">
        <v>155</v>
      </c>
      <c r="B2" s="15"/>
      <c r="C2" s="16" t="s">
        <v>148</v>
      </c>
      <c r="D2" s="16" t="s">
        <v>149</v>
      </c>
      <c r="E2" s="16" t="s">
        <v>150</v>
      </c>
      <c r="F2" s="17" t="s">
        <v>160</v>
      </c>
    </row>
    <row r="3" spans="1:6" ht="18.75">
      <c r="A3" s="13">
        <v>1</v>
      </c>
      <c r="B3" s="21" t="s">
        <v>3</v>
      </c>
      <c r="C3" s="22" t="s">
        <v>159</v>
      </c>
      <c r="D3" s="39">
        <v>0.5</v>
      </c>
      <c r="E3" s="22" t="s">
        <v>0</v>
      </c>
      <c r="F3" s="23" t="s">
        <v>88</v>
      </c>
    </row>
    <row r="4" spans="1:6" ht="18.75">
      <c r="A4" s="12">
        <v>2</v>
      </c>
      <c r="B4" s="24" t="s">
        <v>1</v>
      </c>
      <c r="C4" s="25" t="s">
        <v>163</v>
      </c>
      <c r="D4" s="40">
        <v>50</v>
      </c>
      <c r="E4" s="25" t="s">
        <v>91</v>
      </c>
      <c r="F4" s="26" t="s">
        <v>88</v>
      </c>
    </row>
    <row r="5" spans="1:6" ht="15.75">
      <c r="A5" s="12">
        <v>3</v>
      </c>
      <c r="B5" s="24" t="s">
        <v>151</v>
      </c>
      <c r="C5" s="25" t="s">
        <v>164</v>
      </c>
      <c r="D5" s="40">
        <v>0.5</v>
      </c>
      <c r="E5" s="27" t="s">
        <v>41</v>
      </c>
      <c r="F5" s="26" t="s">
        <v>88</v>
      </c>
    </row>
    <row r="6" spans="1:6" ht="15.75">
      <c r="A6" s="12">
        <v>4</v>
      </c>
      <c r="B6" s="24" t="s">
        <v>158</v>
      </c>
      <c r="C6" s="25" t="s">
        <v>165</v>
      </c>
      <c r="D6" s="40">
        <v>50</v>
      </c>
      <c r="E6" s="27" t="s">
        <v>42</v>
      </c>
      <c r="F6" s="26" t="s">
        <v>88</v>
      </c>
    </row>
    <row r="7" spans="1:6" ht="18.75">
      <c r="A7" s="12">
        <v>5</v>
      </c>
      <c r="B7" s="24" t="s">
        <v>43</v>
      </c>
      <c r="C7" s="25" t="s">
        <v>153</v>
      </c>
      <c r="D7" s="40">
        <v>10</v>
      </c>
      <c r="E7" s="27" t="s">
        <v>44</v>
      </c>
      <c r="F7" s="26" t="s">
        <v>88</v>
      </c>
    </row>
    <row r="8" spans="1:6" ht="15.75">
      <c r="A8" s="12">
        <v>6</v>
      </c>
      <c r="B8" s="24" t="s">
        <v>90</v>
      </c>
      <c r="C8" s="25" t="s">
        <v>152</v>
      </c>
      <c r="D8" s="40">
        <v>0.2</v>
      </c>
      <c r="E8" s="27" t="s">
        <v>42</v>
      </c>
      <c r="F8" s="26" t="s">
        <v>88</v>
      </c>
    </row>
    <row r="9" spans="1:6" ht="15.75">
      <c r="A9" s="18">
        <v>7</v>
      </c>
      <c r="B9" s="28" t="s">
        <v>38</v>
      </c>
      <c r="C9" s="29" t="s">
        <v>166</v>
      </c>
      <c r="D9" s="30">
        <f>dPтрубаВода(D3,D4,D5,D6,D8)</f>
        <v>20.81544235152731</v>
      </c>
      <c r="E9" s="31" t="s">
        <v>40</v>
      </c>
      <c r="F9" s="32" t="s">
        <v>89</v>
      </c>
    </row>
    <row r="10" spans="1:6" s="8" customFormat="1" ht="19.5" thickBot="1">
      <c r="A10" s="19">
        <v>8</v>
      </c>
      <c r="B10" s="33" t="s">
        <v>193</v>
      </c>
      <c r="C10" s="34" t="s">
        <v>167</v>
      </c>
      <c r="D10" s="35">
        <f>ГСтрубаВода(D3,D4,D5,D6,D8,D7)</f>
        <v>832.6176940610924</v>
      </c>
      <c r="E10" s="34" t="s">
        <v>156</v>
      </c>
      <c r="F10" s="36" t="s">
        <v>89</v>
      </c>
    </row>
    <row r="11" spans="1:6" s="6" customFormat="1" ht="15.75">
      <c r="A11" s="13">
        <v>9</v>
      </c>
      <c r="B11" s="21" t="s">
        <v>93</v>
      </c>
      <c r="C11" s="22" t="s">
        <v>168</v>
      </c>
      <c r="D11" s="41">
        <v>100</v>
      </c>
      <c r="E11" s="37" t="s">
        <v>42</v>
      </c>
      <c r="F11" s="23" t="s">
        <v>88</v>
      </c>
    </row>
    <row r="12" spans="1:6" s="6" customFormat="1" ht="15.75">
      <c r="A12" s="12">
        <v>10</v>
      </c>
      <c r="B12" s="24" t="s">
        <v>94</v>
      </c>
      <c r="C12" s="25" t="s">
        <v>169</v>
      </c>
      <c r="D12" s="42">
        <v>90</v>
      </c>
      <c r="E12" s="27" t="s">
        <v>95</v>
      </c>
      <c r="F12" s="26" t="s">
        <v>88</v>
      </c>
    </row>
    <row r="13" spans="1:6" s="9" customFormat="1" ht="18.75">
      <c r="A13" s="18">
        <v>11</v>
      </c>
      <c r="B13" s="28" t="s">
        <v>98</v>
      </c>
      <c r="C13" s="29" t="s">
        <v>170</v>
      </c>
      <c r="D13" s="38">
        <f>ГСотвод(D3,D4,D5,D6,D11,D12,D8)</f>
        <v>32.562216522351214</v>
      </c>
      <c r="E13" s="29" t="s">
        <v>156</v>
      </c>
      <c r="F13" s="32" t="s">
        <v>96</v>
      </c>
    </row>
    <row r="14" spans="1:6" s="9" customFormat="1" ht="19.5" thickBot="1">
      <c r="A14" s="19">
        <v>12</v>
      </c>
      <c r="B14" s="33" t="s">
        <v>103</v>
      </c>
      <c r="C14" s="34" t="s">
        <v>171</v>
      </c>
      <c r="D14" s="35">
        <f>ГСотводГОСТ(D3,D4,D5,D6,D12,D8)</f>
        <v>32.288927308083</v>
      </c>
      <c r="E14" s="34" t="s">
        <v>156</v>
      </c>
      <c r="F14" s="36" t="s">
        <v>96</v>
      </c>
    </row>
    <row r="15" spans="1:6" s="7" customFormat="1" ht="15.75">
      <c r="A15" s="13">
        <v>13</v>
      </c>
      <c r="B15" s="21" t="s">
        <v>104</v>
      </c>
      <c r="C15" s="22" t="s">
        <v>161</v>
      </c>
      <c r="D15" s="43">
        <v>50</v>
      </c>
      <c r="E15" s="22" t="s">
        <v>42</v>
      </c>
      <c r="F15" s="23" t="s">
        <v>88</v>
      </c>
    </row>
    <row r="16" spans="1:6" s="7" customFormat="1" ht="15.75">
      <c r="A16" s="12">
        <v>14</v>
      </c>
      <c r="B16" s="24" t="s">
        <v>105</v>
      </c>
      <c r="C16" s="25" t="s">
        <v>162</v>
      </c>
      <c r="D16" s="44">
        <v>100</v>
      </c>
      <c r="E16" s="25" t="s">
        <v>42</v>
      </c>
      <c r="F16" s="26" t="s">
        <v>88</v>
      </c>
    </row>
    <row r="17" spans="1:6" s="11" customFormat="1" ht="18.75">
      <c r="A17" s="18">
        <v>15</v>
      </c>
      <c r="B17" s="28" t="s">
        <v>157</v>
      </c>
      <c r="C17" s="29" t="s">
        <v>173</v>
      </c>
      <c r="D17" s="38">
        <f>ГСрасширение(D3,D4,D15,D16)</f>
        <v>73.80485756158747</v>
      </c>
      <c r="E17" s="29" t="s">
        <v>156</v>
      </c>
      <c r="F17" s="32" t="s">
        <v>106</v>
      </c>
    </row>
    <row r="18" spans="1:6" s="11" customFormat="1" ht="19.5" thickBot="1">
      <c r="A18" s="19">
        <v>16</v>
      </c>
      <c r="B18" s="33" t="s">
        <v>109</v>
      </c>
      <c r="C18" s="34" t="s">
        <v>172</v>
      </c>
      <c r="D18" s="35">
        <f>ГСсужения(D3,D4,D15,D16)</f>
        <v>52.87232050546751</v>
      </c>
      <c r="E18" s="34" t="s">
        <v>156</v>
      </c>
      <c r="F18" s="36" t="s">
        <v>107</v>
      </c>
    </row>
    <row r="19" spans="1:6" s="7" customFormat="1" ht="18.75">
      <c r="A19" s="13">
        <v>17</v>
      </c>
      <c r="B19" s="21" t="s">
        <v>104</v>
      </c>
      <c r="C19" s="22" t="s">
        <v>194</v>
      </c>
      <c r="D19" s="43">
        <v>50</v>
      </c>
      <c r="E19" s="22" t="s">
        <v>42</v>
      </c>
      <c r="F19" s="23" t="s">
        <v>88</v>
      </c>
    </row>
    <row r="20" spans="1:6" s="7" customFormat="1" ht="18.75">
      <c r="A20" s="12">
        <v>18</v>
      </c>
      <c r="B20" s="24" t="s">
        <v>105</v>
      </c>
      <c r="C20" s="25" t="s">
        <v>195</v>
      </c>
      <c r="D20" s="44">
        <v>100</v>
      </c>
      <c r="E20" s="25" t="s">
        <v>42</v>
      </c>
      <c r="F20" s="26" t="s">
        <v>88</v>
      </c>
    </row>
    <row r="21" spans="1:6" s="5" customFormat="1" ht="15.75">
      <c r="A21" s="12">
        <v>19</v>
      </c>
      <c r="B21" s="24" t="s">
        <v>113</v>
      </c>
      <c r="C21" s="25" t="s">
        <v>174</v>
      </c>
      <c r="D21" s="44">
        <v>100</v>
      </c>
      <c r="E21" s="25" t="s">
        <v>42</v>
      </c>
      <c r="F21" s="26" t="s">
        <v>88</v>
      </c>
    </row>
    <row r="22" spans="1:6" s="11" customFormat="1" ht="18.75">
      <c r="A22" s="18">
        <v>20</v>
      </c>
      <c r="B22" s="28" t="s">
        <v>114</v>
      </c>
      <c r="C22" s="29" t="s">
        <v>175</v>
      </c>
      <c r="D22" s="38">
        <f>ГСдиффузор(D3,D4,D5,D19,D20,D8,D21)</f>
        <v>43.761838481622</v>
      </c>
      <c r="E22" s="29" t="s">
        <v>156</v>
      </c>
      <c r="F22" s="32" t="s">
        <v>112</v>
      </c>
    </row>
    <row r="23" spans="1:6" s="11" customFormat="1" ht="18.75">
      <c r="A23" s="18">
        <v>21</v>
      </c>
      <c r="B23" s="28" t="s">
        <v>116</v>
      </c>
      <c r="C23" s="29" t="s">
        <v>176</v>
      </c>
      <c r="D23" s="38">
        <f>ГСконфузор(D3,D4,D5,D19,D20,D8,D21)</f>
        <v>4.4064496508461675</v>
      </c>
      <c r="E23" s="29" t="s">
        <v>156</v>
      </c>
      <c r="F23" s="32" t="s">
        <v>115</v>
      </c>
    </row>
    <row r="24" spans="1:6" s="11" customFormat="1" ht="18.75">
      <c r="A24" s="18">
        <v>22</v>
      </c>
      <c r="B24" s="28" t="s">
        <v>142</v>
      </c>
      <c r="C24" s="29" t="s">
        <v>177</v>
      </c>
      <c r="D24" s="38">
        <f>ГСпереходДиффузор(D3,D4,D5,D19,D20,D8)</f>
        <v>42.77895200476396</v>
      </c>
      <c r="E24" s="29" t="s">
        <v>156</v>
      </c>
      <c r="F24" s="32" t="s">
        <v>140</v>
      </c>
    </row>
    <row r="25" spans="1:6" s="11" customFormat="1" ht="19.5" thickBot="1">
      <c r="A25" s="19">
        <v>23</v>
      </c>
      <c r="B25" s="33" t="s">
        <v>143</v>
      </c>
      <c r="C25" s="34" t="s">
        <v>178</v>
      </c>
      <c r="D25" s="35">
        <f>ГСпереходКонфузор(D3,D4,D5,D19,D16,D8)</f>
        <v>4.393698362325313</v>
      </c>
      <c r="E25" s="34" t="s">
        <v>156</v>
      </c>
      <c r="F25" s="36" t="s">
        <v>141</v>
      </c>
    </row>
    <row r="26" spans="1:6" s="5" customFormat="1" ht="15.75">
      <c r="A26" s="13">
        <v>24</v>
      </c>
      <c r="B26" s="21" t="s">
        <v>117</v>
      </c>
      <c r="C26" s="22" t="s">
        <v>181</v>
      </c>
      <c r="D26" s="43">
        <v>50</v>
      </c>
      <c r="E26" s="22" t="s">
        <v>42</v>
      </c>
      <c r="F26" s="23" t="s">
        <v>88</v>
      </c>
    </row>
    <row r="27" spans="1:6" s="5" customFormat="1" ht="15.75">
      <c r="A27" s="12">
        <v>25</v>
      </c>
      <c r="B27" s="24" t="s">
        <v>118</v>
      </c>
      <c r="C27" s="25" t="s">
        <v>182</v>
      </c>
      <c r="D27" s="44">
        <v>25</v>
      </c>
      <c r="E27" s="25" t="s">
        <v>42</v>
      </c>
      <c r="F27" s="26" t="s">
        <v>88</v>
      </c>
    </row>
    <row r="28" spans="1:6" s="5" customFormat="1" ht="15.75">
      <c r="A28" s="12">
        <v>26</v>
      </c>
      <c r="B28" s="24" t="s">
        <v>119</v>
      </c>
      <c r="C28" s="25" t="s">
        <v>183</v>
      </c>
      <c r="D28" s="44">
        <v>50</v>
      </c>
      <c r="E28" s="25" t="s">
        <v>42</v>
      </c>
      <c r="F28" s="26" t="s">
        <v>88</v>
      </c>
    </row>
    <row r="29" spans="1:6" s="11" customFormat="1" ht="19.5" thickBot="1">
      <c r="A29" s="19">
        <v>27</v>
      </c>
      <c r="B29" s="33" t="s">
        <v>122</v>
      </c>
      <c r="C29" s="34" t="s">
        <v>184</v>
      </c>
      <c r="D29" s="35">
        <f>ГСдиафрагма(D3,D4,D26,D27,D28)</f>
        <v>4025.2491636037257</v>
      </c>
      <c r="E29" s="34" t="s">
        <v>156</v>
      </c>
      <c r="F29" s="36" t="s">
        <v>120</v>
      </c>
    </row>
    <row r="30" spans="1:6" s="5" customFormat="1" ht="15.75">
      <c r="A30" s="13">
        <v>28</v>
      </c>
      <c r="B30" s="21" t="s">
        <v>179</v>
      </c>
      <c r="C30" s="22" t="s">
        <v>185</v>
      </c>
      <c r="D30" s="43">
        <v>1</v>
      </c>
      <c r="E30" s="22" t="s">
        <v>41</v>
      </c>
      <c r="F30" s="23" t="s">
        <v>88</v>
      </c>
    </row>
    <row r="31" spans="1:6" s="5" customFormat="1" ht="15.75">
      <c r="A31" s="12">
        <v>29</v>
      </c>
      <c r="B31" s="24" t="s">
        <v>180</v>
      </c>
      <c r="C31" s="25" t="s">
        <v>186</v>
      </c>
      <c r="D31" s="44">
        <v>0.1</v>
      </c>
      <c r="E31" s="25" t="s">
        <v>41</v>
      </c>
      <c r="F31" s="26" t="s">
        <v>88</v>
      </c>
    </row>
    <row r="32" spans="1:6" s="5" customFormat="1" ht="15.75">
      <c r="A32" s="12">
        <v>30</v>
      </c>
      <c r="B32" s="24" t="s">
        <v>117</v>
      </c>
      <c r="C32" s="25" t="s">
        <v>162</v>
      </c>
      <c r="D32" s="44">
        <v>50</v>
      </c>
      <c r="E32" s="25" t="s">
        <v>42</v>
      </c>
      <c r="F32" s="26" t="s">
        <v>88</v>
      </c>
    </row>
    <row r="33" spans="1:6" s="5" customFormat="1" ht="15.75">
      <c r="A33" s="12">
        <v>31</v>
      </c>
      <c r="B33" s="24" t="s">
        <v>123</v>
      </c>
      <c r="C33" s="25" t="s">
        <v>161</v>
      </c>
      <c r="D33" s="44">
        <v>25</v>
      </c>
      <c r="E33" s="25" t="s">
        <v>42</v>
      </c>
      <c r="F33" s="26" t="s">
        <v>88</v>
      </c>
    </row>
    <row r="34" spans="1:6" s="11" customFormat="1" ht="16.5">
      <c r="A34" s="18">
        <v>32</v>
      </c>
      <c r="B34" s="28" t="s">
        <v>129</v>
      </c>
      <c r="C34" s="29" t="s">
        <v>187</v>
      </c>
      <c r="D34" s="38">
        <f>ГСслияниеОтвод(D3,D4,D30,D31,D32,D33)</f>
        <v>-6035.59724059204</v>
      </c>
      <c r="E34" s="29" t="s">
        <v>156</v>
      </c>
      <c r="F34" s="32" t="s">
        <v>124</v>
      </c>
    </row>
    <row r="35" spans="1:6" s="11" customFormat="1" ht="16.5">
      <c r="A35" s="18">
        <v>33</v>
      </c>
      <c r="B35" s="28" t="s">
        <v>133</v>
      </c>
      <c r="C35" s="29" t="s">
        <v>188</v>
      </c>
      <c r="D35" s="38">
        <f>ГСслияниеПроход(D3,D4,D30,D31,D32)</f>
        <v>19.193329349349458</v>
      </c>
      <c r="E35" s="29" t="s">
        <v>156</v>
      </c>
      <c r="F35" s="32" t="s">
        <v>125</v>
      </c>
    </row>
    <row r="36" spans="1:6" s="11" customFormat="1" ht="16.5">
      <c r="A36" s="18">
        <v>34</v>
      </c>
      <c r="B36" s="28" t="s">
        <v>134</v>
      </c>
      <c r="C36" s="29" t="s">
        <v>189</v>
      </c>
      <c r="D36" s="38">
        <f>ГСРаздОтвод(D3,D4,D30,D31,D32,D33)</f>
        <v>18106.791721776124</v>
      </c>
      <c r="E36" s="29" t="s">
        <v>156</v>
      </c>
      <c r="F36" s="32" t="s">
        <v>126</v>
      </c>
    </row>
    <row r="37" spans="1:6" s="11" customFormat="1" ht="16.5">
      <c r="A37" s="18">
        <v>35</v>
      </c>
      <c r="B37" s="28" t="s">
        <v>135</v>
      </c>
      <c r="C37" s="29" t="s">
        <v>190</v>
      </c>
      <c r="D37" s="38">
        <f>ГСРаздПроход(D3,D4,D30,D31,D32)</f>
        <v>75.90582228556285</v>
      </c>
      <c r="E37" s="29" t="s">
        <v>156</v>
      </c>
      <c r="F37" s="32" t="s">
        <v>127</v>
      </c>
    </row>
    <row r="38" spans="1:6" s="11" customFormat="1" ht="16.5">
      <c r="A38" s="18">
        <v>36</v>
      </c>
      <c r="B38" s="28" t="s">
        <v>146</v>
      </c>
      <c r="C38" s="29" t="s">
        <v>191</v>
      </c>
      <c r="D38" s="38">
        <f>ГСТройникСлиян(D3,D4,D30,D31,D32,D33)</f>
        <v>1710.049739204752</v>
      </c>
      <c r="E38" s="29" t="s">
        <v>156</v>
      </c>
      <c r="F38" s="32" t="s">
        <v>138</v>
      </c>
    </row>
    <row r="39" spans="1:6" s="11" customFormat="1" ht="17.25" thickBot="1">
      <c r="A39" s="19">
        <v>37</v>
      </c>
      <c r="B39" s="33" t="s">
        <v>147</v>
      </c>
      <c r="C39" s="34" t="s">
        <v>192</v>
      </c>
      <c r="D39" s="35">
        <f>ГСТройникРазд(D3,D4,D30,D31,D32,D33)</f>
        <v>2733.693971170057</v>
      </c>
      <c r="E39" s="34" t="s">
        <v>156</v>
      </c>
      <c r="F39" s="36" t="s">
        <v>139</v>
      </c>
    </row>
    <row r="41" ht="15.75">
      <c r="C41" s="10"/>
    </row>
  </sheetData>
  <sheetProtection/>
  <mergeCells count="2">
    <mergeCell ref="A2:B2"/>
    <mergeCell ref="A1:F1"/>
  </mergeCells>
  <printOptions/>
  <pageMargins left="0.7" right="0.7" top="0.75" bottom="0.75" header="0.3" footer="0.3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B1:F38"/>
  <sheetViews>
    <sheetView zoomScalePageLayoutView="0" workbookViewId="0" topLeftCell="B1">
      <selection activeCell="C3" sqref="C3"/>
    </sheetView>
  </sheetViews>
  <sheetFormatPr defaultColWidth="9.00390625" defaultRowHeight="15.75"/>
  <cols>
    <col min="1" max="1" width="4.00390625" style="0" customWidth="1"/>
    <col min="2" max="2" width="7.50390625" style="1" bestFit="1" customWidth="1"/>
    <col min="3" max="3" width="75.625" style="0" bestFit="1" customWidth="1"/>
    <col min="4" max="4" width="55.75390625" style="0" hidden="1" customWidth="1"/>
    <col min="5" max="5" width="9.00390625" style="1" bestFit="1" customWidth="1"/>
    <col min="6" max="6" width="9.375" style="0" customWidth="1"/>
  </cols>
  <sheetData>
    <row r="1" spans="2:5" s="2" customFormat="1" ht="32.25" thickBot="1">
      <c r="B1" s="66" t="s">
        <v>17</v>
      </c>
      <c r="C1" s="67" t="s">
        <v>12</v>
      </c>
      <c r="D1" s="67" t="s">
        <v>18</v>
      </c>
      <c r="E1" s="68" t="s">
        <v>11</v>
      </c>
    </row>
    <row r="2" spans="2:5" ht="15.75">
      <c r="B2" s="62" t="s">
        <v>19</v>
      </c>
      <c r="C2" s="63" t="s">
        <v>4</v>
      </c>
      <c r="D2" s="64" t="s">
        <v>31</v>
      </c>
      <c r="E2" s="65" t="s">
        <v>2</v>
      </c>
    </row>
    <row r="3" spans="2:5" ht="15.75">
      <c r="B3" s="51" t="s">
        <v>20</v>
      </c>
      <c r="C3" s="46" t="s">
        <v>5</v>
      </c>
      <c r="D3" s="45" t="s">
        <v>32</v>
      </c>
      <c r="E3" s="52" t="s">
        <v>8</v>
      </c>
    </row>
    <row r="4" spans="2:5" ht="15.75">
      <c r="B4" s="51" t="s">
        <v>21</v>
      </c>
      <c r="C4" s="46" t="s">
        <v>6</v>
      </c>
      <c r="D4" s="45" t="s">
        <v>33</v>
      </c>
      <c r="E4" s="52" t="s">
        <v>13</v>
      </c>
    </row>
    <row r="5" spans="2:5" ht="15.75">
      <c r="B5" s="51" t="s">
        <v>22</v>
      </c>
      <c r="C5" s="46" t="s">
        <v>7</v>
      </c>
      <c r="D5" s="45" t="s">
        <v>34</v>
      </c>
      <c r="E5" s="52" t="s">
        <v>23</v>
      </c>
    </row>
    <row r="6" spans="2:5" ht="15.75">
      <c r="B6" s="51" t="s">
        <v>24</v>
      </c>
      <c r="C6" s="46" t="s">
        <v>9</v>
      </c>
      <c r="D6" s="45" t="s">
        <v>35</v>
      </c>
      <c r="E6" s="52" t="s">
        <v>25</v>
      </c>
    </row>
    <row r="7" spans="2:5" ht="15.75">
      <c r="B7" s="51" t="s">
        <v>26</v>
      </c>
      <c r="C7" s="46" t="s">
        <v>10</v>
      </c>
      <c r="D7" s="45" t="s">
        <v>14</v>
      </c>
      <c r="E7" s="52" t="s">
        <v>16</v>
      </c>
    </row>
    <row r="8" spans="2:5" ht="15.75">
      <c r="B8" s="51" t="s">
        <v>27</v>
      </c>
      <c r="C8" s="46" t="s">
        <v>28</v>
      </c>
      <c r="D8" s="45" t="s">
        <v>36</v>
      </c>
      <c r="E8" s="52" t="s">
        <v>16</v>
      </c>
    </row>
    <row r="9" spans="2:5" ht="15.75">
      <c r="B9" s="51" t="s">
        <v>29</v>
      </c>
      <c r="C9" s="46" t="s">
        <v>30</v>
      </c>
      <c r="D9" s="45" t="s">
        <v>15</v>
      </c>
      <c r="E9" s="52" t="s">
        <v>16</v>
      </c>
    </row>
    <row r="10" spans="2:6" ht="15.75">
      <c r="B10" s="51" t="s">
        <v>37</v>
      </c>
      <c r="C10" s="47" t="s">
        <v>38</v>
      </c>
      <c r="D10" s="48" t="s">
        <v>39</v>
      </c>
      <c r="E10" s="52" t="s">
        <v>40</v>
      </c>
      <c r="F10" s="3"/>
    </row>
    <row r="11" spans="2:5" ht="18.75">
      <c r="B11" s="51" t="s">
        <v>46</v>
      </c>
      <c r="C11" s="47" t="s">
        <v>75</v>
      </c>
      <c r="D11" s="48" t="s">
        <v>55</v>
      </c>
      <c r="E11" s="52" t="s">
        <v>45</v>
      </c>
    </row>
    <row r="12" spans="2:5" ht="15.75">
      <c r="B12" s="51" t="s">
        <v>47</v>
      </c>
      <c r="C12" s="46" t="s">
        <v>49</v>
      </c>
      <c r="D12" s="48" t="s">
        <v>52</v>
      </c>
      <c r="E12" s="52" t="s">
        <v>51</v>
      </c>
    </row>
    <row r="13" spans="2:5" ht="15.75">
      <c r="B13" s="51" t="s">
        <v>48</v>
      </c>
      <c r="C13" s="47" t="s">
        <v>50</v>
      </c>
      <c r="D13" s="48" t="s">
        <v>53</v>
      </c>
      <c r="E13" s="52" t="s">
        <v>54</v>
      </c>
    </row>
    <row r="14" spans="2:5" ht="18.75">
      <c r="B14" s="51" t="s">
        <v>56</v>
      </c>
      <c r="C14" s="47" t="s">
        <v>76</v>
      </c>
      <c r="D14" s="48" t="s">
        <v>57</v>
      </c>
      <c r="E14" s="52" t="s">
        <v>45</v>
      </c>
    </row>
    <row r="15" spans="2:5" ht="18.75">
      <c r="B15" s="51" t="s">
        <v>58</v>
      </c>
      <c r="C15" s="47" t="s">
        <v>77</v>
      </c>
      <c r="D15" s="48" t="s">
        <v>60</v>
      </c>
      <c r="E15" s="53" t="s">
        <v>59</v>
      </c>
    </row>
    <row r="16" spans="2:5" ht="18.75">
      <c r="B16" s="51" t="s">
        <v>61</v>
      </c>
      <c r="C16" s="46" t="s">
        <v>78</v>
      </c>
      <c r="D16" s="48" t="s">
        <v>64</v>
      </c>
      <c r="E16" s="54" t="s">
        <v>59</v>
      </c>
    </row>
    <row r="17" spans="2:5" ht="15.75">
      <c r="B17" s="51" t="s">
        <v>62</v>
      </c>
      <c r="C17" s="46" t="s">
        <v>65</v>
      </c>
      <c r="D17" s="48" t="s">
        <v>66</v>
      </c>
      <c r="E17" s="52" t="s">
        <v>68</v>
      </c>
    </row>
    <row r="18" spans="2:5" ht="18.75">
      <c r="B18" s="51" t="s">
        <v>63</v>
      </c>
      <c r="C18" s="46" t="s">
        <v>79</v>
      </c>
      <c r="D18" s="48" t="s">
        <v>67</v>
      </c>
      <c r="E18" s="52" t="s">
        <v>45</v>
      </c>
    </row>
    <row r="19" spans="2:5" ht="18.75">
      <c r="B19" s="51" t="s">
        <v>69</v>
      </c>
      <c r="C19" s="46" t="s">
        <v>80</v>
      </c>
      <c r="D19" s="48" t="s">
        <v>71</v>
      </c>
      <c r="E19" s="52" t="s">
        <v>45</v>
      </c>
    </row>
    <row r="20" spans="2:5" s="4" customFormat="1" ht="18.75" customHeight="1">
      <c r="B20" s="55" t="s">
        <v>70</v>
      </c>
      <c r="C20" s="49" t="s">
        <v>81</v>
      </c>
      <c r="D20" s="50" t="s">
        <v>72</v>
      </c>
      <c r="E20" s="56" t="s">
        <v>59</v>
      </c>
    </row>
    <row r="21" spans="2:5" s="4" customFormat="1" ht="18.75" customHeight="1">
      <c r="B21" s="55" t="s">
        <v>73</v>
      </c>
      <c r="C21" s="49" t="s">
        <v>82</v>
      </c>
      <c r="D21" s="50" t="s">
        <v>74</v>
      </c>
      <c r="E21" s="56" t="s">
        <v>59</v>
      </c>
    </row>
    <row r="22" spans="2:5" s="4" customFormat="1" ht="15.75">
      <c r="B22" s="55" t="s">
        <v>83</v>
      </c>
      <c r="C22" s="49" t="s">
        <v>85</v>
      </c>
      <c r="D22" s="50" t="s">
        <v>84</v>
      </c>
      <c r="E22" s="57" t="s">
        <v>44</v>
      </c>
    </row>
    <row r="23" spans="2:5" s="4" customFormat="1" ht="15.75">
      <c r="B23" s="55" t="s">
        <v>86</v>
      </c>
      <c r="C23" s="49" t="s">
        <v>92</v>
      </c>
      <c r="D23" s="50" t="s">
        <v>84</v>
      </c>
      <c r="E23" s="57" t="s">
        <v>87</v>
      </c>
    </row>
    <row r="24" spans="2:5" s="4" customFormat="1" ht="15.75">
      <c r="B24" s="55" t="s">
        <v>97</v>
      </c>
      <c r="C24" s="49" t="s">
        <v>98</v>
      </c>
      <c r="D24" s="50" t="s">
        <v>84</v>
      </c>
      <c r="E24" s="57" t="s">
        <v>87</v>
      </c>
    </row>
    <row r="25" spans="2:5" s="4" customFormat="1" ht="15.75">
      <c r="B25" s="55" t="s">
        <v>99</v>
      </c>
      <c r="C25" s="49" t="s">
        <v>100</v>
      </c>
      <c r="D25" s="50" t="s">
        <v>84</v>
      </c>
      <c r="E25" s="57" t="s">
        <v>87</v>
      </c>
    </row>
    <row r="26" spans="2:5" s="4" customFormat="1" ht="15.75">
      <c r="B26" s="55" t="s">
        <v>101</v>
      </c>
      <c r="C26" s="49" t="s">
        <v>102</v>
      </c>
      <c r="D26" s="50" t="s">
        <v>84</v>
      </c>
      <c r="E26" s="57" t="s">
        <v>87</v>
      </c>
    </row>
    <row r="27" spans="2:5" s="4" customFormat="1" ht="15.75">
      <c r="B27" s="55" t="s">
        <v>108</v>
      </c>
      <c r="C27" s="49" t="s">
        <v>109</v>
      </c>
      <c r="D27" s="50" t="s">
        <v>84</v>
      </c>
      <c r="E27" s="57" t="s">
        <v>87</v>
      </c>
    </row>
    <row r="28" spans="2:5" s="4" customFormat="1" ht="15.75">
      <c r="B28" s="55" t="s">
        <v>110</v>
      </c>
      <c r="C28" s="49" t="s">
        <v>114</v>
      </c>
      <c r="D28" s="50" t="s">
        <v>84</v>
      </c>
      <c r="E28" s="57" t="s">
        <v>87</v>
      </c>
    </row>
    <row r="29" spans="2:5" s="4" customFormat="1" ht="15.75">
      <c r="B29" s="55" t="s">
        <v>111</v>
      </c>
      <c r="C29" s="49" t="s">
        <v>116</v>
      </c>
      <c r="D29" s="50" t="s">
        <v>84</v>
      </c>
      <c r="E29" s="57" t="s">
        <v>87</v>
      </c>
    </row>
    <row r="30" spans="2:5" s="4" customFormat="1" ht="15.75">
      <c r="B30" s="55" t="s">
        <v>121</v>
      </c>
      <c r="C30" s="49" t="s">
        <v>122</v>
      </c>
      <c r="D30" s="50" t="s">
        <v>84</v>
      </c>
      <c r="E30" s="57" t="s">
        <v>87</v>
      </c>
    </row>
    <row r="31" spans="2:5" s="4" customFormat="1" ht="15.75">
      <c r="B31" s="55" t="s">
        <v>128</v>
      </c>
      <c r="C31" s="49" t="s">
        <v>129</v>
      </c>
      <c r="D31" s="50" t="s">
        <v>84</v>
      </c>
      <c r="E31" s="57" t="s">
        <v>87</v>
      </c>
    </row>
    <row r="32" spans="2:5" s="4" customFormat="1" ht="15.75">
      <c r="B32" s="55" t="s">
        <v>130</v>
      </c>
      <c r="C32" s="49" t="s">
        <v>133</v>
      </c>
      <c r="D32" s="50" t="s">
        <v>84</v>
      </c>
      <c r="E32" s="57" t="s">
        <v>87</v>
      </c>
    </row>
    <row r="33" spans="2:5" s="4" customFormat="1" ht="15.75">
      <c r="B33" s="55" t="s">
        <v>131</v>
      </c>
      <c r="C33" s="49" t="s">
        <v>134</v>
      </c>
      <c r="D33" s="50" t="s">
        <v>84</v>
      </c>
      <c r="E33" s="57" t="s">
        <v>87</v>
      </c>
    </row>
    <row r="34" spans="2:5" s="4" customFormat="1" ht="15.75">
      <c r="B34" s="55" t="s">
        <v>132</v>
      </c>
      <c r="C34" s="49" t="s">
        <v>135</v>
      </c>
      <c r="D34" s="50" t="s">
        <v>84</v>
      </c>
      <c r="E34" s="57" t="s">
        <v>87</v>
      </c>
    </row>
    <row r="35" spans="2:5" s="4" customFormat="1" ht="15.75">
      <c r="B35" s="55" t="s">
        <v>136</v>
      </c>
      <c r="C35" s="49" t="s">
        <v>142</v>
      </c>
      <c r="D35" s="50" t="s">
        <v>84</v>
      </c>
      <c r="E35" s="57" t="s">
        <v>87</v>
      </c>
    </row>
    <row r="36" spans="2:5" s="4" customFormat="1" ht="16.5" customHeight="1">
      <c r="B36" s="55" t="s">
        <v>137</v>
      </c>
      <c r="C36" s="49" t="s">
        <v>143</v>
      </c>
      <c r="D36" s="50" t="s">
        <v>84</v>
      </c>
      <c r="E36" s="57" t="s">
        <v>87</v>
      </c>
    </row>
    <row r="37" spans="2:5" s="4" customFormat="1" ht="16.5" customHeight="1">
      <c r="B37" s="55" t="s">
        <v>144</v>
      </c>
      <c r="C37" s="49" t="s">
        <v>146</v>
      </c>
      <c r="D37" s="50" t="s">
        <v>84</v>
      </c>
      <c r="E37" s="57" t="s">
        <v>87</v>
      </c>
    </row>
    <row r="38" spans="2:5" s="4" customFormat="1" ht="16.5" customHeight="1" thickBot="1">
      <c r="B38" s="58" t="s">
        <v>145</v>
      </c>
      <c r="C38" s="59" t="s">
        <v>147</v>
      </c>
      <c r="D38" s="60" t="s">
        <v>84</v>
      </c>
      <c r="E38" s="61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PWL</dc:creator>
  <cp:keywords/>
  <dc:description/>
  <cp:lastModifiedBy>Воробьев</cp:lastModifiedBy>
  <cp:lastPrinted>2015-04-07T07:21:52Z</cp:lastPrinted>
  <dcterms:created xsi:type="dcterms:W3CDTF">2013-09-18T14:15:59Z</dcterms:created>
  <dcterms:modified xsi:type="dcterms:W3CDTF">2018-06-23T18:04:58Z</dcterms:modified>
  <cp:category/>
  <cp:version/>
  <cp:contentType/>
  <cp:contentStatus/>
</cp:coreProperties>
</file>