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ОГРАММА" sheetId="1" r:id="rId1"/>
  </sheets>
  <definedNames>
    <definedName name="solver_adj" localSheetId="0" hidden="1">'ПРОГРАММА'!$D$10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'ПРОГРАММА'!$D$25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0.00000285407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D3" authorId="0">
      <text>
        <r>
          <rPr>
            <b/>
            <u val="single"/>
            <sz val="8"/>
            <rFont val="Tahoma"/>
            <family val="2"/>
          </rPr>
          <t xml:space="preserve">Среда - ВОЗДУХ
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i/>
            <sz val="8"/>
            <rFont val="Tahoma"/>
            <family val="2"/>
          </rPr>
          <t>СП 50.13330.2012:</t>
        </r>
        <r>
          <rPr>
            <b/>
            <sz val="8"/>
            <rFont val="Tahoma"/>
            <family val="2"/>
          </rPr>
          <t xml:space="preserve">
α=23 - наружные поверхности стен, покрытий,перекрытий над проездами
α=8,3 - внутренние поверхности стен, полов, гладких потолков
</t>
        </r>
        <r>
          <rPr>
            <b/>
            <i/>
            <sz val="8"/>
            <rFont val="Tahoma"/>
            <family val="2"/>
          </rPr>
          <t>Кухлинг Х. Справочник по физике:</t>
        </r>
        <r>
          <rPr>
            <b/>
            <sz val="8"/>
            <rFont val="Tahoma"/>
            <family val="2"/>
          </rPr>
          <t xml:space="preserve">
α=5,6+4*v, где v-скорость движения воздуха в м/с
при естественной конвекции v=0,5...1,0 м/с
</t>
        </r>
        <r>
          <rPr>
            <b/>
            <i/>
            <sz val="8"/>
            <rFont val="Tahoma"/>
            <family val="2"/>
          </rPr>
          <t xml:space="preserve">Обобщенные справочные данные:
</t>
        </r>
        <r>
          <rPr>
            <b/>
            <sz val="8"/>
            <rFont val="Tahoma"/>
            <family val="2"/>
          </rPr>
          <t xml:space="preserve">α=2...10 (до 25) при свободной конвекции
α=10...150 (до 300) при принудительной конвекции (ветер, вентилятор)
</t>
        </r>
        <r>
          <rPr>
            <b/>
            <u val="single"/>
            <sz val="8"/>
            <rFont val="Tahoma"/>
            <family val="2"/>
          </rPr>
          <t xml:space="preserve">Среда - ВОДА
</t>
        </r>
        <r>
          <rPr>
            <b/>
            <i/>
            <sz val="8"/>
            <rFont val="Tahoma"/>
            <family val="2"/>
          </rPr>
          <t>Кухлинг Х. Справочник по физике:</t>
        </r>
        <r>
          <rPr>
            <b/>
            <u val="single"/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α=350...580 спокойная вода - металлическая стенка</t>
        </r>
        <r>
          <rPr>
            <b/>
            <u val="single"/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α=350+2100*(v)^0,5 текущая вода - металлическая стенка
α=3500...5800 кипящая вода - металлическая стенка
</t>
        </r>
        <r>
          <rPr>
            <b/>
            <i/>
            <sz val="8"/>
            <rFont val="Tahoma"/>
            <family val="2"/>
          </rPr>
          <t xml:space="preserve">Обобщенные справочные данные:
</t>
        </r>
        <r>
          <rPr>
            <b/>
            <sz val="8"/>
            <rFont val="Tahoma"/>
            <family val="2"/>
          </rPr>
          <t>α=100...600 при свободной конвекции
α=300...10000 при принудительной конвекции</t>
        </r>
      </text>
    </comment>
  </commentList>
</comments>
</file>

<file path=xl/sharedStrings.xml><?xml version="1.0" encoding="utf-8"?>
<sst xmlns="http://schemas.openxmlformats.org/spreadsheetml/2006/main" count="83" uniqueCount="69">
  <si>
    <t>кг/м3</t>
  </si>
  <si>
    <t>Вт/(м*К)</t>
  </si>
  <si>
    <t>м</t>
  </si>
  <si>
    <t>1/с</t>
  </si>
  <si>
    <t>-</t>
  </si>
  <si>
    <t>Модифицированное число Био</t>
  </si>
  <si>
    <t>Температура тела начальная</t>
  </si>
  <si>
    <t>Температура тела конечная</t>
  </si>
  <si>
    <t>c</t>
  </si>
  <si>
    <t>мин</t>
  </si>
  <si>
    <t>час</t>
  </si>
  <si>
    <t>сут</t>
  </si>
  <si>
    <t>Дж/(кг*К)</t>
  </si>
  <si>
    <t>кг</t>
  </si>
  <si>
    <t>Масса тела</t>
  </si>
  <si>
    <t>Объём тела</t>
  </si>
  <si>
    <t>Площадь поверхности тела</t>
  </si>
  <si>
    <t>Коэффициент теплопроводности тела</t>
  </si>
  <si>
    <t>Коэффициент температуропроводности тела</t>
  </si>
  <si>
    <t>Температура окружающей среды (const)</t>
  </si>
  <si>
    <t>К-т формы тела</t>
  </si>
  <si>
    <t>Форма тела</t>
  </si>
  <si>
    <t>Параллелепипед</t>
  </si>
  <si>
    <t>Цилиндр</t>
  </si>
  <si>
    <t>Шар</t>
  </si>
  <si>
    <t>Относительный темп нагрева (охлаждения)</t>
  </si>
  <si>
    <t>Время нагрева (охлаждения)</t>
  </si>
  <si>
    <t>Исходные данные</t>
  </si>
  <si>
    <t>Обозна-
чения</t>
  </si>
  <si>
    <t>Значения</t>
  </si>
  <si>
    <t>Ед.
изм.</t>
  </si>
  <si>
    <t>α=</t>
  </si>
  <si>
    <t>λ=</t>
  </si>
  <si>
    <t>a=</t>
  </si>
  <si>
    <t>ρ=</t>
  </si>
  <si>
    <t>F=</t>
  </si>
  <si>
    <t>V=</t>
  </si>
  <si>
    <t>G=</t>
  </si>
  <si>
    <t>K=</t>
  </si>
  <si>
    <t>Bi=</t>
  </si>
  <si>
    <t>Ψ=</t>
  </si>
  <si>
    <t>M=</t>
  </si>
  <si>
    <r>
      <t>m</t>
    </r>
    <r>
      <rPr>
        <b/>
        <vertAlign val="subscript"/>
        <sz val="11"/>
        <color indexed="8"/>
        <rFont val="Arial"/>
        <family val="2"/>
      </rPr>
      <t>∞</t>
    </r>
    <r>
      <rPr>
        <b/>
        <sz val="11"/>
        <color indexed="8"/>
        <rFont val="Arial"/>
        <family val="2"/>
      </rPr>
      <t>=</t>
    </r>
  </si>
  <si>
    <t>Результаты расчетов</t>
  </si>
  <si>
    <t>Удельная теплоемкость тела</t>
  </si>
  <si>
    <t>Плотность тела</t>
  </si>
  <si>
    <r>
      <t>t</t>
    </r>
    <r>
      <rPr>
        <b/>
        <vertAlign val="subscript"/>
        <sz val="11"/>
        <color indexed="12"/>
        <rFont val="Arial"/>
        <family val="2"/>
      </rPr>
      <t>c</t>
    </r>
    <r>
      <rPr>
        <b/>
        <sz val="11"/>
        <color indexed="12"/>
        <rFont val="Arial"/>
        <family val="2"/>
      </rPr>
      <t>=</t>
    </r>
  </si>
  <si>
    <r>
      <t>t</t>
    </r>
    <r>
      <rPr>
        <b/>
        <vertAlign val="subscript"/>
        <sz val="11"/>
        <color indexed="12"/>
        <rFont val="Arial"/>
        <family val="2"/>
      </rPr>
      <t>1</t>
    </r>
    <r>
      <rPr>
        <b/>
        <sz val="11"/>
        <color indexed="12"/>
        <rFont val="Arial"/>
        <family val="2"/>
      </rPr>
      <t>=</t>
    </r>
  </si>
  <si>
    <r>
      <t>t</t>
    </r>
    <r>
      <rPr>
        <b/>
        <vertAlign val="subscript"/>
        <sz val="11"/>
        <color indexed="12"/>
        <rFont val="Arial"/>
        <family val="2"/>
      </rPr>
      <t>2</t>
    </r>
    <r>
      <rPr>
        <b/>
        <sz val="11"/>
        <color indexed="12"/>
        <rFont val="Arial"/>
        <family val="2"/>
      </rPr>
      <t>=</t>
    </r>
  </si>
  <si>
    <t>Размеры тела</t>
  </si>
  <si>
    <t>Отношение среднего температурного 
напора по поверхности к среднему 
температурному напору по объёму</t>
  </si>
  <si>
    <t>Темп нагрева (охлаждения)
 однородного тела при α→∞</t>
  </si>
  <si>
    <r>
      <t>t</t>
    </r>
    <r>
      <rPr>
        <b/>
        <sz val="12"/>
        <color indexed="10"/>
        <rFont val="Arial"/>
        <family val="2"/>
      </rPr>
      <t>=</t>
    </r>
  </si>
  <si>
    <r>
      <t>Вт/(м</t>
    </r>
    <r>
      <rPr>
        <b/>
        <vertAlign val="super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>*К)</t>
    </r>
  </si>
  <si>
    <r>
      <t>м</t>
    </r>
    <r>
      <rPr>
        <b/>
        <vertAlign val="super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>/с</t>
    </r>
  </si>
  <si>
    <r>
      <t>м</t>
    </r>
    <r>
      <rPr>
        <b/>
        <vertAlign val="superscript"/>
        <sz val="10"/>
        <color indexed="8"/>
        <rFont val="Arial"/>
        <family val="2"/>
      </rPr>
      <t>2</t>
    </r>
  </si>
  <si>
    <r>
      <t>м</t>
    </r>
    <r>
      <rPr>
        <b/>
        <vertAlign val="superscript"/>
        <sz val="10"/>
        <color indexed="8"/>
        <rFont val="Arial"/>
        <family val="2"/>
      </rPr>
      <t>3</t>
    </r>
  </si>
  <si>
    <r>
      <rPr>
        <b/>
        <sz val="10"/>
        <color indexed="12"/>
        <rFont val="Calibri"/>
        <family val="2"/>
      </rPr>
      <t>°</t>
    </r>
    <r>
      <rPr>
        <b/>
        <sz val="10"/>
        <color indexed="12"/>
        <rFont val="Arial"/>
        <family val="2"/>
      </rPr>
      <t>C</t>
    </r>
  </si>
  <si>
    <t>°C</t>
  </si>
  <si>
    <t>Коэффициент теплоотдачи на границе
поверхность тела - среда</t>
  </si>
  <si>
    <r>
      <t>m</t>
    </r>
    <r>
      <rPr>
        <b/>
        <vertAlign val="subscript"/>
        <sz val="11"/>
        <color indexed="8"/>
        <rFont val="Calibri"/>
        <family val="2"/>
      </rPr>
      <t>αλ</t>
    </r>
    <r>
      <rPr>
        <b/>
        <sz val="11"/>
        <color indexed="8"/>
        <rFont val="Arial"/>
        <family val="2"/>
      </rPr>
      <t>=</t>
    </r>
  </si>
  <si>
    <r>
      <rPr>
        <b/>
        <sz val="11"/>
        <color indexed="8"/>
        <rFont val="Calibri"/>
        <family val="2"/>
      </rPr>
      <t>Δ</t>
    </r>
    <r>
      <rPr>
        <b/>
        <sz val="11"/>
        <color indexed="8"/>
        <rFont val="Arial"/>
        <family val="2"/>
      </rPr>
      <t>=</t>
    </r>
  </si>
  <si>
    <t>%</t>
  </si>
  <si>
    <r>
      <t>m</t>
    </r>
    <r>
      <rPr>
        <b/>
        <vertAlign val="subscript"/>
        <sz val="11"/>
        <color indexed="8"/>
        <rFont val="Calibri"/>
        <family val="2"/>
      </rPr>
      <t>сρ</t>
    </r>
    <r>
      <rPr>
        <b/>
        <sz val="11"/>
        <color indexed="8"/>
        <rFont val="Arial"/>
        <family val="2"/>
      </rPr>
      <t>=</t>
    </r>
  </si>
  <si>
    <t>Для справки:
Время нагрева (охлаждения) 
без учета формы тела
по закону охлаждения Ньютона-Рихмана</t>
  </si>
  <si>
    <t>Расчетный темп нагрева 
(охлаждения) однородного тела</t>
  </si>
  <si>
    <r>
      <t>t</t>
    </r>
    <r>
      <rPr>
        <b/>
        <vertAlign val="subscript"/>
        <sz val="10"/>
        <color indexed="8"/>
        <rFont val="Symbol"/>
        <family val="1"/>
      </rPr>
      <t>N</t>
    </r>
    <r>
      <rPr>
        <b/>
        <sz val="10"/>
        <color indexed="8"/>
        <rFont val="Arial"/>
        <family val="2"/>
      </rPr>
      <t>=</t>
    </r>
  </si>
  <si>
    <r>
      <t>c</t>
    </r>
    <r>
      <rPr>
        <b/>
        <sz val="11"/>
        <color indexed="12"/>
        <rFont val="Arial"/>
        <family val="2"/>
      </rPr>
      <t>=</t>
    </r>
  </si>
  <si>
    <t>Расчет времени
 охлаждения (нагрева) тела в среде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</si>
</sst>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#,##0.000"/>
    <numFmt numFmtId="175" formatCode="#,##0.000000"/>
    <numFmt numFmtId="176" formatCode="#,##0.000000000"/>
    <numFmt numFmtId="177" formatCode="#,##0.0"/>
    <numFmt numFmtId="178" formatCode="0.000000E+00"/>
    <numFmt numFmtId="179" formatCode="0.000E+00"/>
    <numFmt numFmtId="180" formatCode="0.000"/>
  </numFmts>
  <fonts count="47"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u val="single"/>
      <sz val="16"/>
      <color indexed="20"/>
      <name val="Arial Cyr"/>
      <family val="0"/>
    </font>
    <font>
      <sz val="10"/>
      <name val="Arial Cyr"/>
      <family val="0"/>
    </font>
    <font>
      <b/>
      <u val="single"/>
      <sz val="16"/>
      <color indexed="17"/>
      <name val="Arial Cyr"/>
      <family val="0"/>
    </font>
    <font>
      <b/>
      <sz val="12"/>
      <color indexed="14"/>
      <name val="Arial Black"/>
      <family val="2"/>
    </font>
    <font>
      <b/>
      <sz val="8"/>
      <color indexed="14"/>
      <name val="Arial Black"/>
      <family val="2"/>
    </font>
    <font>
      <b/>
      <sz val="11"/>
      <color indexed="8"/>
      <name val="Arial"/>
      <family val="2"/>
    </font>
    <font>
      <b/>
      <vertAlign val="subscript"/>
      <sz val="11"/>
      <color indexed="8"/>
      <name val="Arial"/>
      <family val="2"/>
    </font>
    <font>
      <b/>
      <sz val="11"/>
      <color indexed="12"/>
      <name val="Arial"/>
      <family val="2"/>
    </font>
    <font>
      <b/>
      <vertAlign val="subscript"/>
      <sz val="11"/>
      <color indexed="12"/>
      <name val="Arial"/>
      <family val="2"/>
    </font>
    <font>
      <sz val="8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Symbol"/>
      <family val="1"/>
    </font>
    <font>
      <b/>
      <sz val="10"/>
      <color indexed="12"/>
      <name val="Arial"/>
      <family val="2"/>
    </font>
    <font>
      <b/>
      <vertAlign val="superscript"/>
      <sz val="10"/>
      <color indexed="12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color indexed="12"/>
      <name val="Calibri"/>
      <family val="2"/>
    </font>
    <font>
      <b/>
      <sz val="8"/>
      <name val="Tahoma"/>
      <family val="2"/>
    </font>
    <font>
      <b/>
      <vertAlign val="subscript"/>
      <sz val="11"/>
      <color indexed="8"/>
      <name val="Calibri"/>
      <family val="2"/>
    </font>
    <font>
      <b/>
      <sz val="8"/>
      <color indexed="8"/>
      <name val="Arial"/>
      <family val="2"/>
    </font>
    <font>
      <b/>
      <u val="single"/>
      <sz val="8"/>
      <name val="Tahoma"/>
      <family val="2"/>
    </font>
    <font>
      <b/>
      <i/>
      <sz val="8"/>
      <name val="Tahoma"/>
      <family val="2"/>
    </font>
    <font>
      <b/>
      <sz val="10"/>
      <color indexed="8"/>
      <name val="Symbol"/>
      <family val="1"/>
    </font>
    <font>
      <b/>
      <vertAlign val="subscript"/>
      <sz val="10"/>
      <color indexed="8"/>
      <name val="Symbol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8"/>
      <name val="Calibri"/>
      <family val="2"/>
    </font>
    <font>
      <b/>
      <sz val="10"/>
      <color indexed="10"/>
      <name val="Arial"/>
      <family val="2"/>
    </font>
    <font>
      <sz val="8"/>
      <color indexed="9"/>
      <name val="Arial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ill="1" applyAlignment="1">
      <alignment/>
    </xf>
    <xf numFmtId="0" fontId="8" fillId="0" borderId="10" xfId="52" applyFont="1" applyBorder="1" applyAlignment="1" applyProtection="1">
      <alignment horizontal="center" vertical="center" wrapText="1"/>
      <protection/>
    </xf>
    <xf numFmtId="0" fontId="8" fillId="0" borderId="11" xfId="52" applyFont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8" fillId="0" borderId="12" xfId="52" applyFont="1" applyBorder="1" applyAlignment="1" applyProtection="1">
      <alignment horizontal="center" vertical="center" wrapText="1"/>
      <protection/>
    </xf>
    <xf numFmtId="0" fontId="8" fillId="0" borderId="13" xfId="52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79" fontId="9" fillId="22" borderId="18" xfId="0" applyNumberFormat="1" applyFont="1" applyFill="1" applyBorder="1" applyAlignment="1">
      <alignment horizontal="center" vertical="center"/>
    </xf>
    <xf numFmtId="179" fontId="9" fillId="22" borderId="14" xfId="0" applyNumberFormat="1" applyFont="1" applyFill="1" applyBorder="1" applyAlignment="1">
      <alignment horizontal="center" vertical="center"/>
    </xf>
    <xf numFmtId="179" fontId="9" fillId="22" borderId="15" xfId="0" applyNumberFormat="1" applyFont="1" applyFill="1" applyBorder="1" applyAlignment="1">
      <alignment horizontal="center" vertical="center"/>
    </xf>
    <xf numFmtId="179" fontId="14" fillId="22" borderId="14" xfId="0" applyNumberFormat="1" applyFont="1" applyFill="1" applyBorder="1" applyAlignment="1">
      <alignment horizontal="center" vertical="center"/>
    </xf>
    <xf numFmtId="179" fontId="14" fillId="22" borderId="16" xfId="0" applyNumberFormat="1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15" xfId="0" applyFont="1" applyBorder="1" applyAlignment="1">
      <alignment vertical="center"/>
    </xf>
    <xf numFmtId="0" fontId="18" fillId="0" borderId="24" xfId="0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18" fillId="0" borderId="14" xfId="0" applyFont="1" applyBorder="1" applyAlignment="1">
      <alignment vertical="center" wrapText="1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10" xfId="0" applyFont="1" applyBorder="1" applyAlignment="1">
      <alignment vertical="center" wrapText="1"/>
    </xf>
    <xf numFmtId="0" fontId="16" fillId="0" borderId="23" xfId="0" applyFont="1" applyBorder="1" applyAlignment="1">
      <alignment horizontal="center" vertical="center"/>
    </xf>
    <xf numFmtId="0" fontId="16" fillId="0" borderId="15" xfId="0" applyFont="1" applyBorder="1" applyAlignment="1">
      <alignment vertical="center"/>
    </xf>
    <xf numFmtId="0" fontId="16" fillId="0" borderId="24" xfId="0" applyFont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16" fillId="0" borderId="27" xfId="0" applyFont="1" applyBorder="1" applyAlignment="1">
      <alignment horizontal="center" vertical="center"/>
    </xf>
    <xf numFmtId="0" fontId="16" fillId="0" borderId="16" xfId="0" applyFont="1" applyBorder="1" applyAlignment="1">
      <alignment vertical="center"/>
    </xf>
    <xf numFmtId="0" fontId="16" fillId="0" borderId="29" xfId="0" applyFont="1" applyFill="1" applyBorder="1" applyAlignment="1">
      <alignment vertical="center"/>
    </xf>
    <xf numFmtId="0" fontId="16" fillId="0" borderId="26" xfId="0" applyFont="1" applyBorder="1" applyAlignment="1">
      <alignment horizontal="center" vertical="center"/>
    </xf>
    <xf numFmtId="0" fontId="18" fillId="0" borderId="29" xfId="0" applyFont="1" applyBorder="1" applyAlignment="1">
      <alignment vertical="center"/>
    </xf>
    <xf numFmtId="0" fontId="9" fillId="0" borderId="29" xfId="0" applyFont="1" applyBorder="1" applyAlignment="1">
      <alignment horizontal="center" vertical="center"/>
    </xf>
    <xf numFmtId="179" fontId="9" fillId="22" borderId="29" xfId="0" applyNumberFormat="1" applyFont="1" applyFill="1" applyBorder="1" applyAlignment="1">
      <alignment horizontal="center" vertical="center"/>
    </xf>
    <xf numFmtId="0" fontId="18" fillId="0" borderId="16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179" fontId="9" fillId="22" borderId="1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8" fillId="0" borderId="18" xfId="0" applyFont="1" applyBorder="1" applyAlignment="1">
      <alignment vertical="center"/>
    </xf>
    <xf numFmtId="179" fontId="0" fillId="0" borderId="0" xfId="0" applyNumberFormat="1" applyAlignment="1">
      <alignment/>
    </xf>
    <xf numFmtId="179" fontId="23" fillId="22" borderId="29" xfId="0" applyNumberFormat="1" applyFont="1" applyFill="1" applyBorder="1" applyAlignment="1">
      <alignment horizontal="center"/>
    </xf>
    <xf numFmtId="0" fontId="23" fillId="0" borderId="22" xfId="0" applyFont="1" applyBorder="1" applyAlignment="1">
      <alignment horizontal="center" vertical="center"/>
    </xf>
    <xf numFmtId="179" fontId="23" fillId="22" borderId="14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center"/>
    </xf>
    <xf numFmtId="179" fontId="23" fillId="22" borderId="16" xfId="0" applyNumberFormat="1" applyFont="1" applyFill="1" applyBorder="1" applyAlignment="1">
      <alignment horizontal="center"/>
    </xf>
    <xf numFmtId="0" fontId="23" fillId="0" borderId="19" xfId="0" applyFont="1" applyBorder="1" applyAlignment="1">
      <alignment horizontal="center" vertical="center"/>
    </xf>
    <xf numFmtId="0" fontId="6" fillId="0" borderId="0" xfId="53" applyFont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172" fontId="11" fillId="0" borderId="0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/>
    </xf>
    <xf numFmtId="0" fontId="8" fillId="0" borderId="0" xfId="52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23" fillId="0" borderId="29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15" fillId="0" borderId="1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4" fillId="0" borderId="0" xfId="53" applyFont="1" applyAlignment="1" applyProtection="1">
      <alignment horizontal="center" vertical="center" wrapText="1"/>
      <protection/>
    </xf>
    <xf numFmtId="0" fontId="6" fillId="0" borderId="0" xfId="53" applyFont="1" applyAlignment="1" applyProtection="1">
      <alignment horizontal="center" vertical="center"/>
      <protection/>
    </xf>
    <xf numFmtId="0" fontId="7" fillId="0" borderId="30" xfId="52" applyFont="1" applyBorder="1" applyAlignment="1" applyProtection="1">
      <alignment horizontal="left" vertical="center"/>
      <protection/>
    </xf>
    <xf numFmtId="0" fontId="7" fillId="0" borderId="31" xfId="52" applyFont="1" applyBorder="1" applyAlignment="1" applyProtection="1">
      <alignment horizontal="left" vertical="center"/>
      <protection/>
    </xf>
    <xf numFmtId="0" fontId="7" fillId="0" borderId="28" xfId="52" applyFont="1" applyBorder="1" applyAlignment="1" applyProtection="1">
      <alignment horizontal="left" vertical="center"/>
      <protection/>
    </xf>
    <xf numFmtId="0" fontId="7" fillId="0" borderId="10" xfId="52" applyFont="1" applyBorder="1" applyAlignment="1" applyProtection="1">
      <alignment horizontal="left" vertical="center"/>
      <protection/>
    </xf>
    <xf numFmtId="0" fontId="14" fillId="0" borderId="24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6" fillId="0" borderId="14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5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26" fillId="0" borderId="29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72" fontId="1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72" fontId="43" fillId="0" borderId="0" xfId="0" applyNumberFormat="1" applyFont="1" applyFill="1" applyBorder="1" applyAlignment="1">
      <alignment/>
    </xf>
    <xf numFmtId="172" fontId="44" fillId="0" borderId="0" xfId="0" applyNumberFormat="1" applyFont="1" applyFill="1" applyBorder="1" applyAlignment="1">
      <alignment horizontal="center" vertical="center"/>
    </xf>
    <xf numFmtId="172" fontId="2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2" fontId="0" fillId="0" borderId="0" xfId="0" applyNumberForma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0" fontId="43" fillId="0" borderId="0" xfId="0" applyNumberFormat="1" applyFont="1" applyFill="1" applyBorder="1" applyAlignment="1">
      <alignment/>
    </xf>
    <xf numFmtId="179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5" fillId="0" borderId="0" xfId="0" applyFont="1" applyFill="1" applyAlignment="1">
      <alignment/>
    </xf>
    <xf numFmtId="0" fontId="14" fillId="0" borderId="23" xfId="0" applyFont="1" applyBorder="1" applyAlignment="1">
      <alignment horizontal="center" vertical="center"/>
    </xf>
    <xf numFmtId="0" fontId="14" fillId="0" borderId="15" xfId="0" applyFont="1" applyBorder="1" applyAlignment="1">
      <alignment horizontal="left" vertical="center"/>
    </xf>
    <xf numFmtId="0" fontId="15" fillId="0" borderId="15" xfId="0" applyFont="1" applyBorder="1" applyAlignment="1">
      <alignment horizontal="center" vertical="center"/>
    </xf>
    <xf numFmtId="179" fontId="14" fillId="22" borderId="15" xfId="0" applyNumberFormat="1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172" fontId="11" fillId="4" borderId="10" xfId="0" applyNumberFormat="1" applyFont="1" applyFill="1" applyBorder="1" applyAlignment="1" applyProtection="1">
      <alignment horizontal="center" vertical="center"/>
      <protection locked="0"/>
    </xf>
    <xf numFmtId="177" fontId="11" fillId="24" borderId="15" xfId="0" applyNumberFormat="1" applyFont="1" applyFill="1" applyBorder="1" applyAlignment="1" applyProtection="1">
      <alignment horizontal="center" vertical="center"/>
      <protection locked="0"/>
    </xf>
    <xf numFmtId="177" fontId="11" fillId="24" borderId="14" xfId="0" applyNumberFormat="1" applyFont="1" applyFill="1" applyBorder="1" applyAlignment="1" applyProtection="1">
      <alignment horizontal="center" vertical="center"/>
      <protection locked="0"/>
    </xf>
    <xf numFmtId="177" fontId="11" fillId="24" borderId="16" xfId="0" applyNumberFormat="1" applyFont="1" applyFill="1" applyBorder="1" applyAlignment="1" applyProtection="1">
      <alignment horizontal="center" vertical="center"/>
      <protection locked="0"/>
    </xf>
    <xf numFmtId="179" fontId="11" fillId="4" borderId="15" xfId="0" applyNumberFormat="1" applyFont="1" applyFill="1" applyBorder="1" applyAlignment="1" applyProtection="1">
      <alignment horizontal="center" vertical="center"/>
      <protection locked="0"/>
    </xf>
    <xf numFmtId="179" fontId="11" fillId="4" borderId="14" xfId="0" applyNumberFormat="1" applyFont="1" applyFill="1" applyBorder="1" applyAlignment="1" applyProtection="1">
      <alignment horizontal="center" vertical="center"/>
      <protection locked="0"/>
    </xf>
    <xf numFmtId="179" fontId="11" fillId="4" borderId="16" xfId="0" applyNumberFormat="1" applyFont="1" applyFill="1" applyBorder="1" applyAlignment="1" applyProtection="1">
      <alignment horizontal="center" vertical="center"/>
      <protection locked="0"/>
    </xf>
    <xf numFmtId="174" fontId="11" fillId="24" borderId="14" xfId="0" applyNumberFormat="1" applyFont="1" applyFill="1" applyBorder="1" applyAlignment="1" applyProtection="1">
      <alignment horizontal="center" vertical="center"/>
      <protection locked="0"/>
    </xf>
    <xf numFmtId="174" fontId="11" fillId="24" borderId="16" xfId="0" applyNumberFormat="1" applyFont="1" applyFill="1" applyBorder="1" applyAlignment="1" applyProtection="1">
      <alignment horizontal="center" vertical="center"/>
      <protection locked="0"/>
    </xf>
    <xf numFmtId="0" fontId="16" fillId="24" borderId="32" xfId="0" applyFont="1" applyFill="1" applyBorder="1" applyAlignment="1" applyProtection="1">
      <alignment horizontal="center" vertical="center"/>
      <protection locked="0"/>
    </xf>
    <xf numFmtId="0" fontId="16" fillId="24" borderId="33" xfId="0" applyFont="1" applyFill="1" applyBorder="1" applyAlignment="1" applyProtection="1">
      <alignment horizontal="center" vertical="center"/>
      <protection locked="0"/>
    </xf>
    <xf numFmtId="0" fontId="16" fillId="24" borderId="34" xfId="0" applyFont="1" applyFill="1" applyBorder="1" applyAlignment="1" applyProtection="1">
      <alignment horizontal="center" vertical="center"/>
      <protection locked="0"/>
    </xf>
    <xf numFmtId="0" fontId="45" fillId="0" borderId="0" xfId="0" applyFont="1" applyFill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aschet-privoda-telezhki" xfId="52"/>
    <cellStyle name="Обычный_vete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9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3.421875" style="0" bestFit="1" customWidth="1"/>
    <col min="2" max="2" width="38.00390625" style="0" customWidth="1"/>
    <col min="3" max="3" width="6.8515625" style="0" customWidth="1"/>
    <col min="4" max="4" width="10.7109375" style="0" customWidth="1"/>
    <col min="5" max="5" width="7.421875" style="0" customWidth="1"/>
    <col min="6" max="8" width="9.00390625" style="0" customWidth="1"/>
    <col min="9" max="30" width="9.00390625" style="1" customWidth="1"/>
  </cols>
  <sheetData>
    <row r="1" spans="1:6" ht="44.25" customHeight="1" thickBot="1">
      <c r="A1" s="83" t="s">
        <v>68</v>
      </c>
      <c r="B1" s="84"/>
      <c r="C1" s="84"/>
      <c r="D1" s="84"/>
      <c r="E1" s="84"/>
      <c r="F1" s="64"/>
    </row>
    <row r="2" spans="1:6" ht="39" thickBot="1">
      <c r="A2" s="85" t="s">
        <v>27</v>
      </c>
      <c r="B2" s="86"/>
      <c r="C2" s="5" t="s">
        <v>28</v>
      </c>
      <c r="D2" s="5" t="s">
        <v>29</v>
      </c>
      <c r="E2" s="6" t="s">
        <v>30</v>
      </c>
      <c r="F2" s="69"/>
    </row>
    <row r="3" spans="1:21" ht="39" thickBot="1">
      <c r="A3" s="39">
        <v>1</v>
      </c>
      <c r="B3" s="40" t="s">
        <v>59</v>
      </c>
      <c r="C3" s="16" t="s">
        <v>31</v>
      </c>
      <c r="D3" s="126">
        <v>8.3</v>
      </c>
      <c r="E3" s="22" t="s">
        <v>53</v>
      </c>
      <c r="F3" s="70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</row>
    <row r="4" spans="1:21" ht="18.75">
      <c r="A4" s="41">
        <v>2</v>
      </c>
      <c r="B4" s="42" t="s">
        <v>19</v>
      </c>
      <c r="C4" s="10" t="s">
        <v>46</v>
      </c>
      <c r="D4" s="127">
        <v>24</v>
      </c>
      <c r="E4" s="23" t="s">
        <v>57</v>
      </c>
      <c r="F4" s="70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</row>
    <row r="5" spans="1:21" ht="18.75">
      <c r="A5" s="43">
        <v>3</v>
      </c>
      <c r="B5" s="44" t="s">
        <v>6</v>
      </c>
      <c r="C5" s="7" t="s">
        <v>47</v>
      </c>
      <c r="D5" s="128">
        <v>13</v>
      </c>
      <c r="E5" s="24" t="s">
        <v>58</v>
      </c>
      <c r="F5" s="70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</row>
    <row r="6" spans="1:25" ht="19.5" thickBot="1">
      <c r="A6" s="45">
        <v>4</v>
      </c>
      <c r="B6" s="46" t="s">
        <v>7</v>
      </c>
      <c r="C6" s="11" t="s">
        <v>48</v>
      </c>
      <c r="D6" s="129">
        <v>22</v>
      </c>
      <c r="E6" s="25" t="s">
        <v>58</v>
      </c>
      <c r="F6" s="1"/>
      <c r="G6" s="1"/>
      <c r="H6" s="1"/>
      <c r="I6" s="9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</row>
    <row r="7" spans="1:6" ht="15">
      <c r="A7" s="41">
        <v>5</v>
      </c>
      <c r="B7" s="42" t="s">
        <v>17</v>
      </c>
      <c r="C7" s="10" t="s">
        <v>32</v>
      </c>
      <c r="D7" s="130">
        <v>0.599</v>
      </c>
      <c r="E7" s="23" t="s">
        <v>1</v>
      </c>
      <c r="F7" s="70"/>
    </row>
    <row r="8" spans="1:6" ht="15">
      <c r="A8" s="43">
        <v>6</v>
      </c>
      <c r="B8" s="44" t="s">
        <v>18</v>
      </c>
      <c r="C8" s="7" t="s">
        <v>33</v>
      </c>
      <c r="D8" s="131">
        <v>1.43E-07</v>
      </c>
      <c r="E8" s="24" t="s">
        <v>54</v>
      </c>
      <c r="F8" s="70"/>
    </row>
    <row r="9" spans="1:6" ht="15">
      <c r="A9" s="43">
        <v>7</v>
      </c>
      <c r="B9" s="44" t="s">
        <v>45</v>
      </c>
      <c r="C9" s="7" t="s">
        <v>34</v>
      </c>
      <c r="D9" s="131">
        <v>998.2</v>
      </c>
      <c r="E9" s="24" t="s">
        <v>0</v>
      </c>
      <c r="F9" s="70"/>
    </row>
    <row r="10" spans="1:6" ht="15.75" thickBot="1">
      <c r="A10" s="45">
        <v>8</v>
      </c>
      <c r="B10" s="46" t="s">
        <v>44</v>
      </c>
      <c r="C10" s="11" t="s">
        <v>67</v>
      </c>
      <c r="D10" s="132">
        <v>4196.364645172499</v>
      </c>
      <c r="E10" s="25" t="s">
        <v>12</v>
      </c>
      <c r="F10" s="70"/>
    </row>
    <row r="11" spans="1:8" ht="17.25" customHeight="1">
      <c r="A11" s="48">
        <v>9</v>
      </c>
      <c r="B11" s="47" t="s">
        <v>21</v>
      </c>
      <c r="C11" s="135" t="str">
        <f>INDEX(G12:G14,G11)</f>
        <v>Цилиндр</v>
      </c>
      <c r="D11" s="136"/>
      <c r="E11" s="137"/>
      <c r="F11" s="72"/>
      <c r="G11" s="138">
        <v>2</v>
      </c>
      <c r="H11" s="1"/>
    </row>
    <row r="12" spans="1:7" ht="15">
      <c r="A12" s="43">
        <v>10</v>
      </c>
      <c r="B12" s="91" t="s">
        <v>49</v>
      </c>
      <c r="C12" s="7" t="str">
        <f>IF(G11=1,"H=","D=")</f>
        <v>D=</v>
      </c>
      <c r="D12" s="133">
        <v>0.061</v>
      </c>
      <c r="E12" s="24" t="s">
        <v>2</v>
      </c>
      <c r="F12" s="70"/>
      <c r="G12" s="120" t="s">
        <v>22</v>
      </c>
    </row>
    <row r="13" spans="1:7" ht="15">
      <c r="A13" s="43">
        <v>11</v>
      </c>
      <c r="B13" s="91"/>
      <c r="C13" s="7" t="str">
        <f>IF(G11=3,"-","L=")</f>
        <v>L=</v>
      </c>
      <c r="D13" s="133">
        <v>0.154</v>
      </c>
      <c r="E13" s="24" t="s">
        <v>2</v>
      </c>
      <c r="F13" s="70"/>
      <c r="G13" s="120" t="s">
        <v>23</v>
      </c>
    </row>
    <row r="14" spans="1:7" ht="15.75" thickBot="1">
      <c r="A14" s="45">
        <v>12</v>
      </c>
      <c r="B14" s="92"/>
      <c r="C14" s="11" t="str">
        <f>IF(G11=1,"B=","-")</f>
        <v>-</v>
      </c>
      <c r="D14" s="134"/>
      <c r="E14" s="25" t="s">
        <v>2</v>
      </c>
      <c r="F14" s="70"/>
      <c r="G14" s="120" t="s">
        <v>24</v>
      </c>
    </row>
    <row r="15" spans="1:6" ht="39" thickBot="1">
      <c r="A15" s="87" t="s">
        <v>43</v>
      </c>
      <c r="B15" s="88"/>
      <c r="C15" s="2" t="s">
        <v>28</v>
      </c>
      <c r="D15" s="2" t="s">
        <v>29</v>
      </c>
      <c r="E15" s="3" t="s">
        <v>30</v>
      </c>
      <c r="F15" s="69"/>
    </row>
    <row r="16" spans="1:7" ht="15">
      <c r="A16" s="31">
        <v>13</v>
      </c>
      <c r="B16" s="32" t="s">
        <v>16</v>
      </c>
      <c r="C16" s="12" t="s">
        <v>35</v>
      </c>
      <c r="D16" s="19">
        <f>IF(G11=1,D12*D13*2+D13*D14*2+D12*D14*2,IF(G11=2,PI()*D12*D13+2*PI()*D12^2/4,PI()*D12^2))</f>
        <v>0.03535705451982633</v>
      </c>
      <c r="E16" s="26" t="s">
        <v>55</v>
      </c>
      <c r="F16" s="71"/>
      <c r="G16" s="57"/>
    </row>
    <row r="17" spans="1:6" ht="15">
      <c r="A17" s="33">
        <v>14</v>
      </c>
      <c r="B17" s="34" t="s">
        <v>15</v>
      </c>
      <c r="C17" s="8" t="s">
        <v>36</v>
      </c>
      <c r="D17" s="18">
        <f>IF(G11=1,D12*D13*D14,IF(G11=2,PI()*D12^2/4*D13,PI()*D12^3/6))</f>
        <v>0.00045005985116429334</v>
      </c>
      <c r="E17" s="27" t="s">
        <v>56</v>
      </c>
      <c r="F17" s="71"/>
    </row>
    <row r="18" spans="1:6" ht="15.75" thickBot="1">
      <c r="A18" s="38">
        <v>15</v>
      </c>
      <c r="B18" s="52" t="s">
        <v>14</v>
      </c>
      <c r="C18" s="53" t="s">
        <v>37</v>
      </c>
      <c r="D18" s="54">
        <f>D9*D17</f>
        <v>0.44924974343219765</v>
      </c>
      <c r="E18" s="30" t="s">
        <v>13</v>
      </c>
      <c r="F18" s="71"/>
    </row>
    <row r="19" spans="1:6" ht="15">
      <c r="A19" s="37">
        <v>16</v>
      </c>
      <c r="B19" s="49" t="s">
        <v>20</v>
      </c>
      <c r="C19" s="50" t="s">
        <v>38</v>
      </c>
      <c r="D19" s="51">
        <f>IF(G11=1,1/((PI()/D12)^2+(PI()/D13)^2+(PI()/D14)^2),IF(G11=2,1/((2.405/(D12/2))^2+(PI()/D13)^2),((D12/2)/PI())^2))</f>
        <v>0.00015074161073917294</v>
      </c>
      <c r="E19" s="29" t="s">
        <v>55</v>
      </c>
      <c r="F19" s="71"/>
    </row>
    <row r="20" spans="1:6" ht="25.5">
      <c r="A20" s="33">
        <v>17</v>
      </c>
      <c r="B20" s="35" t="s">
        <v>51</v>
      </c>
      <c r="C20" s="8" t="s">
        <v>42</v>
      </c>
      <c r="D20" s="18">
        <f>D8/D19</f>
        <v>0.0009486431735656043</v>
      </c>
      <c r="E20" s="27" t="s">
        <v>3</v>
      </c>
      <c r="F20" s="71"/>
    </row>
    <row r="21" spans="1:6" ht="15">
      <c r="A21" s="33">
        <v>18</v>
      </c>
      <c r="B21" s="34" t="s">
        <v>5</v>
      </c>
      <c r="C21" s="8" t="s">
        <v>39</v>
      </c>
      <c r="D21" s="18">
        <f>D3/D7*D19*D16/D17</f>
        <v>0.16409306519696798</v>
      </c>
      <c r="E21" s="27" t="s">
        <v>4</v>
      </c>
      <c r="F21" s="71"/>
    </row>
    <row r="22" spans="1:6" ht="38.25">
      <c r="A22" s="33">
        <v>19</v>
      </c>
      <c r="B22" s="35" t="s">
        <v>50</v>
      </c>
      <c r="C22" s="8" t="s">
        <v>40</v>
      </c>
      <c r="D22" s="18">
        <f>(1+1.44*D21+D21^2)^(-1/2)</f>
        <v>0.8897344556641593</v>
      </c>
      <c r="E22" s="27" t="s">
        <v>4</v>
      </c>
      <c r="F22" s="71"/>
    </row>
    <row r="23" spans="1:7" ht="15.75" thickBot="1">
      <c r="A23" s="36">
        <v>20</v>
      </c>
      <c r="B23" s="56" t="s">
        <v>25</v>
      </c>
      <c r="C23" s="14" t="s">
        <v>41</v>
      </c>
      <c r="D23" s="17">
        <f>D22*D21</f>
        <v>0.14599925404128772</v>
      </c>
      <c r="E23" s="28" t="s">
        <v>4</v>
      </c>
      <c r="F23" s="71"/>
      <c r="G23" s="55"/>
    </row>
    <row r="24" spans="1:6" ht="18" customHeight="1">
      <c r="A24" s="31">
        <v>21</v>
      </c>
      <c r="B24" s="95" t="s">
        <v>65</v>
      </c>
      <c r="C24" s="12" t="s">
        <v>60</v>
      </c>
      <c r="D24" s="19">
        <f>D23*D20</f>
        <v>0.00013850119569193804</v>
      </c>
      <c r="E24" s="93" t="s">
        <v>3</v>
      </c>
      <c r="F24" s="71"/>
    </row>
    <row r="25" spans="1:6" ht="16.5">
      <c r="A25" s="33">
        <v>22</v>
      </c>
      <c r="B25" s="96"/>
      <c r="C25" s="8" t="s">
        <v>63</v>
      </c>
      <c r="D25" s="18">
        <f>D22*D3*D16/D10/D9/D17</f>
        <v>0.0001385011956919381</v>
      </c>
      <c r="E25" s="94"/>
      <c r="F25" s="71"/>
    </row>
    <row r="26" spans="1:6" ht="15.75" thickBot="1">
      <c r="A26" s="38">
        <v>23</v>
      </c>
      <c r="B26" s="97"/>
      <c r="C26" s="53" t="s">
        <v>61</v>
      </c>
      <c r="D26" s="54">
        <f>ABS((1-D24/D25)*100)</f>
        <v>4.440892098500626E-14</v>
      </c>
      <c r="E26" s="30" t="s">
        <v>62</v>
      </c>
      <c r="F26" s="71"/>
    </row>
    <row r="27" spans="1:25" ht="15.75">
      <c r="A27" s="121">
        <v>24</v>
      </c>
      <c r="B27" s="122" t="s">
        <v>26</v>
      </c>
      <c r="C27" s="123" t="s">
        <v>52</v>
      </c>
      <c r="D27" s="124">
        <f>(LN(ABS(D4-D5))-LN(ABS(D4-D6)))/D24</f>
        <v>12308.544223908502</v>
      </c>
      <c r="E27" s="125" t="s">
        <v>8</v>
      </c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</row>
    <row r="28" spans="1:25" ht="15.75">
      <c r="A28" s="89"/>
      <c r="B28" s="76"/>
      <c r="C28" s="81"/>
      <c r="D28" s="20">
        <f>D27/60</f>
        <v>205.14240373180837</v>
      </c>
      <c r="E28" s="13" t="s">
        <v>9</v>
      </c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</row>
    <row r="29" spans="1:25" ht="15.75">
      <c r="A29" s="89"/>
      <c r="B29" s="76"/>
      <c r="C29" s="81"/>
      <c r="D29" s="20">
        <f>D28/60</f>
        <v>3.4190400621968062</v>
      </c>
      <c r="E29" s="13" t="s">
        <v>10</v>
      </c>
      <c r="F29" s="101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</row>
    <row r="30" spans="1:25" ht="16.5" thickBot="1">
      <c r="A30" s="90"/>
      <c r="B30" s="77"/>
      <c r="C30" s="82"/>
      <c r="D30" s="21">
        <f>D29/24</f>
        <v>0.1424600025915336</v>
      </c>
      <c r="E30" s="15" t="s">
        <v>11</v>
      </c>
      <c r="F30" s="101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</row>
    <row r="31" spans="1:25" ht="14.25">
      <c r="A31" s="73">
        <v>25</v>
      </c>
      <c r="B31" s="78" t="s">
        <v>64</v>
      </c>
      <c r="C31" s="98" t="s">
        <v>66</v>
      </c>
      <c r="D31" s="58">
        <f>(LN(ABS(D4-D5))-LN(ABS(D4-D6)))/D3/D16*D10*D9*D17</f>
        <v>10951.335895077462</v>
      </c>
      <c r="E31" s="59" t="s">
        <v>8</v>
      </c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</row>
    <row r="32" spans="1:25" ht="14.25">
      <c r="A32" s="74"/>
      <c r="B32" s="79"/>
      <c r="C32" s="99"/>
      <c r="D32" s="60">
        <f>D31/60</f>
        <v>182.5222649179577</v>
      </c>
      <c r="E32" s="61" t="s">
        <v>9</v>
      </c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</row>
    <row r="33" spans="1:25" ht="14.25">
      <c r="A33" s="74"/>
      <c r="B33" s="79"/>
      <c r="C33" s="99"/>
      <c r="D33" s="60">
        <f>D32/60</f>
        <v>3.0420377486326284</v>
      </c>
      <c r="E33" s="61" t="s">
        <v>10</v>
      </c>
      <c r="F33" s="103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</row>
    <row r="34" spans="1:25" ht="15" thickBot="1">
      <c r="A34" s="75"/>
      <c r="B34" s="80"/>
      <c r="C34" s="100"/>
      <c r="D34" s="62">
        <f>D33/24</f>
        <v>0.12675157285969285</v>
      </c>
      <c r="E34" s="63" t="s">
        <v>11</v>
      </c>
      <c r="F34" s="103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</row>
    <row r="35" spans="1:25" ht="15">
      <c r="A35" s="4"/>
      <c r="B35" s="4"/>
      <c r="C35" s="4"/>
      <c r="D35" s="4"/>
      <c r="E35" s="4"/>
      <c r="F35" s="107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</row>
    <row r="36" spans="1:25" ht="15">
      <c r="A36" s="4"/>
      <c r="B36" s="4"/>
      <c r="C36" s="4"/>
      <c r="D36" s="4"/>
      <c r="E36" s="4"/>
      <c r="F36" s="107"/>
      <c r="G36" s="108"/>
      <c r="H36" s="65"/>
      <c r="I36" s="65"/>
      <c r="J36" s="65"/>
      <c r="K36" s="65"/>
      <c r="L36" s="65"/>
      <c r="M36" s="65"/>
      <c r="N36" s="109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</row>
    <row r="37" spans="1:25" ht="15">
      <c r="A37" s="4"/>
      <c r="B37" s="4"/>
      <c r="C37" s="4"/>
      <c r="D37" s="4"/>
      <c r="E37" s="4"/>
      <c r="F37" s="107"/>
      <c r="G37" s="110"/>
      <c r="H37" s="65"/>
      <c r="I37" s="65"/>
      <c r="J37" s="111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</row>
    <row r="38" spans="1:25" ht="15">
      <c r="A38" s="4"/>
      <c r="B38" s="4"/>
      <c r="C38" s="4"/>
      <c r="D38" s="4"/>
      <c r="E38" s="4"/>
      <c r="F38" s="107"/>
      <c r="G38" s="110"/>
      <c r="H38" s="65"/>
      <c r="I38" s="65"/>
      <c r="J38" s="111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</row>
    <row r="39" spans="1:25" ht="15">
      <c r="A39" s="4"/>
      <c r="B39" s="4"/>
      <c r="C39" s="4"/>
      <c r="D39" s="4"/>
      <c r="E39" s="4"/>
      <c r="F39" s="107"/>
      <c r="G39" s="65"/>
      <c r="H39" s="65"/>
      <c r="I39" s="65"/>
      <c r="J39" s="111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</row>
    <row r="40" spans="1:25" ht="15">
      <c r="A40" s="4"/>
      <c r="B40" s="4"/>
      <c r="C40" s="4"/>
      <c r="D40" s="4"/>
      <c r="E40" s="4"/>
      <c r="F40" s="107"/>
      <c r="G40" s="65"/>
      <c r="H40" s="65"/>
      <c r="I40" s="65"/>
      <c r="J40" s="112"/>
      <c r="K40" s="113"/>
      <c r="L40" s="113"/>
      <c r="M40" s="114"/>
      <c r="N40" s="11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</row>
    <row r="41" spans="1:25" ht="15">
      <c r="A41" s="4"/>
      <c r="B41" s="4"/>
      <c r="C41" s="4"/>
      <c r="D41" s="4"/>
      <c r="E41" s="4"/>
      <c r="F41" s="107"/>
      <c r="G41" s="65"/>
      <c r="H41" s="65"/>
      <c r="I41" s="65"/>
      <c r="J41" s="111"/>
      <c r="K41" s="65"/>
      <c r="L41" s="65"/>
      <c r="M41" s="114"/>
      <c r="N41" s="11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</row>
    <row r="42" spans="1:25" ht="15">
      <c r="A42" s="4"/>
      <c r="B42" s="4"/>
      <c r="C42" s="4"/>
      <c r="D42" s="4"/>
      <c r="E42" s="4"/>
      <c r="F42" s="107"/>
      <c r="G42" s="65"/>
      <c r="H42" s="65"/>
      <c r="I42" s="65"/>
      <c r="J42" s="111"/>
      <c r="K42" s="65"/>
      <c r="L42" s="65"/>
      <c r="M42" s="114"/>
      <c r="N42" s="11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</row>
    <row r="43" spans="4:25" ht="15">
      <c r="D43" s="4"/>
      <c r="F43" s="65"/>
      <c r="G43" s="116"/>
      <c r="H43" s="65"/>
      <c r="I43" s="65"/>
      <c r="J43" s="111"/>
      <c r="K43" s="65"/>
      <c r="L43" s="65"/>
      <c r="M43" s="114"/>
      <c r="N43" s="11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</row>
    <row r="44" spans="4:25" ht="15">
      <c r="D44" s="4"/>
      <c r="F44" s="65"/>
      <c r="G44" s="65"/>
      <c r="H44" s="65"/>
      <c r="I44" s="65"/>
      <c r="J44" s="111"/>
      <c r="K44" s="65"/>
      <c r="L44" s="65"/>
      <c r="M44" s="114"/>
      <c r="N44" s="11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</row>
    <row r="45" spans="4:25" ht="15">
      <c r="D45" s="4"/>
      <c r="F45" s="65"/>
      <c r="G45" s="65"/>
      <c r="H45" s="65"/>
      <c r="I45" s="65"/>
      <c r="J45" s="111"/>
      <c r="K45" s="65"/>
      <c r="L45" s="65"/>
      <c r="M45" s="114"/>
      <c r="N45" s="11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</row>
    <row r="46" spans="4:25" ht="15">
      <c r="D46" s="4"/>
      <c r="F46" s="65"/>
      <c r="G46" s="65"/>
      <c r="H46" s="65"/>
      <c r="I46" s="117"/>
      <c r="J46" s="111"/>
      <c r="K46" s="65"/>
      <c r="L46" s="65"/>
      <c r="M46" s="114"/>
      <c r="N46" s="11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</row>
    <row r="47" spans="4:25" ht="15">
      <c r="D47" s="4"/>
      <c r="F47" s="65"/>
      <c r="G47" s="65"/>
      <c r="H47" s="65"/>
      <c r="I47" s="118"/>
      <c r="J47" s="111"/>
      <c r="K47" s="65"/>
      <c r="L47" s="65"/>
      <c r="M47" s="114"/>
      <c r="N47" s="11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</row>
    <row r="48" spans="4:25" ht="15">
      <c r="D48" s="4"/>
      <c r="F48" s="65"/>
      <c r="G48" s="65"/>
      <c r="H48" s="65"/>
      <c r="I48" s="65"/>
      <c r="J48" s="111"/>
      <c r="K48" s="65"/>
      <c r="L48" s="65"/>
      <c r="M48" s="114"/>
      <c r="N48" s="11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</row>
    <row r="49" spans="4:25" ht="15">
      <c r="D49" s="4"/>
      <c r="F49" s="65"/>
      <c r="G49" s="65"/>
      <c r="H49" s="65"/>
      <c r="I49" s="65"/>
      <c r="J49" s="111"/>
      <c r="K49" s="65"/>
      <c r="L49" s="65"/>
      <c r="M49" s="114"/>
      <c r="N49" s="11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</row>
    <row r="50" spans="4:25" ht="15">
      <c r="D50" s="4"/>
      <c r="F50" s="65"/>
      <c r="G50" s="65"/>
      <c r="H50" s="65"/>
      <c r="I50" s="65"/>
      <c r="J50" s="111"/>
      <c r="K50" s="65"/>
      <c r="L50" s="65"/>
      <c r="M50" s="114"/>
      <c r="N50" s="11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</row>
    <row r="51" spans="4:25" ht="15">
      <c r="D51" s="4"/>
      <c r="F51" s="65"/>
      <c r="G51" s="65"/>
      <c r="H51" s="65"/>
      <c r="I51" s="117"/>
      <c r="J51" s="111"/>
      <c r="K51" s="65"/>
      <c r="L51" s="65"/>
      <c r="M51" s="114"/>
      <c r="N51" s="11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</row>
    <row r="52" spans="4:25" ht="15">
      <c r="D52" s="4"/>
      <c r="F52" s="65"/>
      <c r="G52" s="119"/>
      <c r="H52" s="65"/>
      <c r="I52" s="119"/>
      <c r="J52" s="111"/>
      <c r="K52" s="65"/>
      <c r="L52" s="117"/>
      <c r="M52" s="114"/>
      <c r="N52" s="11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</row>
    <row r="53" spans="4:25" ht="15">
      <c r="D53" s="4"/>
      <c r="F53" s="65"/>
      <c r="G53" s="65"/>
      <c r="H53" s="65"/>
      <c r="I53" s="65"/>
      <c r="J53" s="111"/>
      <c r="K53" s="65"/>
      <c r="L53" s="117"/>
      <c r="M53" s="114"/>
      <c r="N53" s="11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</row>
    <row r="54" spans="6:25" ht="14.25"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</row>
    <row r="55" spans="6:25" ht="14.25"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</row>
    <row r="56" spans="6:25" ht="14.25"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</row>
    <row r="57" spans="6:25" ht="14.25"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</row>
    <row r="58" spans="6:25" ht="14.25"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</row>
    <row r="59" spans="6:25" ht="14.25"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</row>
  </sheetData>
  <sheetProtection sheet="1"/>
  <mergeCells count="13">
    <mergeCell ref="A15:B15"/>
    <mergeCell ref="B24:B26"/>
    <mergeCell ref="E24:E25"/>
    <mergeCell ref="A1:E1"/>
    <mergeCell ref="A2:B2"/>
    <mergeCell ref="C11:E11"/>
    <mergeCell ref="B12:B14"/>
    <mergeCell ref="A27:A30"/>
    <mergeCell ref="B27:B30"/>
    <mergeCell ref="C27:C30"/>
    <mergeCell ref="A31:A34"/>
    <mergeCell ref="B31:B34"/>
    <mergeCell ref="C31:C34"/>
  </mergeCells>
  <printOptions/>
  <pageMargins left="0.7" right="0.7" top="0.75" bottom="0.75" header="0.3" footer="0.3"/>
  <pageSetup horizontalDpi="180" verticalDpi="18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2018-07-10T13:35:02Z</dcterms:modified>
  <cp:category/>
  <cp:version/>
  <cp:contentType/>
  <cp:contentStatus/>
</cp:coreProperties>
</file>