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20" yWindow="120" windowWidth="9720" windowHeight="7320"/>
  </bookViews>
  <sheets>
    <sheet name="1" sheetId="6" r:id="rId1"/>
  </sheets>
  <calcPr calcId="125725" iterateDelta="9.9999999999999998E-13"/>
</workbook>
</file>

<file path=xl/calcChain.xml><?xml version="1.0" encoding="utf-8"?>
<calcChain xmlns="http://schemas.openxmlformats.org/spreadsheetml/2006/main">
  <c r="D11" i="6"/>
  <c r="D10"/>
  <c r="D9"/>
  <c r="D12"/>
  <c r="D14"/>
  <c r="D15"/>
  <c r="D24"/>
  <c r="D17"/>
  <c r="D26"/>
  <c r="D16"/>
  <c r="D18"/>
  <c r="D13"/>
  <c r="D19"/>
  <c r="D28"/>
  <c r="D25"/>
  <c r="D20"/>
  <c r="D29"/>
  <c r="D27"/>
</calcChain>
</file>

<file path=xl/sharedStrings.xml><?xml version="1.0" encoding="utf-8"?>
<sst xmlns="http://schemas.openxmlformats.org/spreadsheetml/2006/main" count="75" uniqueCount="48">
  <si>
    <t>Расчет развертки витка из листа
цилиндрического шнека</t>
  </si>
  <si>
    <t>Исходные данные</t>
  </si>
  <si>
    <t>Обозна-
чения</t>
  </si>
  <si>
    <t>Значения</t>
  </si>
  <si>
    <t>Ед.
изм.</t>
  </si>
  <si>
    <t>Наружный диаметр шнека</t>
  </si>
  <si>
    <t>D=</t>
  </si>
  <si>
    <t>мм</t>
  </si>
  <si>
    <t>Внутренний диаметр шнека</t>
  </si>
  <si>
    <t>d=</t>
  </si>
  <si>
    <t>Шаг шнека</t>
  </si>
  <si>
    <t>t=</t>
  </si>
  <si>
    <t>Толщина листа заготовки витка шнека</t>
  </si>
  <si>
    <t>s=</t>
  </si>
  <si>
    <t>Плотность материала заготовки</t>
  </si>
  <si>
    <t>ρ=</t>
  </si>
  <si>
    <t>Результаты расчетов</t>
  </si>
  <si>
    <t>Длина витка наружной винтовой линии шнека</t>
  </si>
  <si>
    <t>L=</t>
  </si>
  <si>
    <t>Длина витка внутренней винтовой линии шнека</t>
  </si>
  <si>
    <t>l=</t>
  </si>
  <si>
    <t>Высота витка шнека</t>
  </si>
  <si>
    <t>a=</t>
  </si>
  <si>
    <t>Угол кольцевого тела развертки</t>
  </si>
  <si>
    <t>α≈</t>
  </si>
  <si>
    <t>рад</t>
  </si>
  <si>
    <t>°</t>
  </si>
  <si>
    <t>Угол выреза в развертке</t>
  </si>
  <si>
    <t>β≈</t>
  </si>
  <si>
    <t>Наружный диаметр плоской развертки</t>
  </si>
  <si>
    <t>Внутренний диаметр плоской развертки</t>
  </si>
  <si>
    <t>Размер выреза по наружному диаметру развертки</t>
  </si>
  <si>
    <t>B≈</t>
  </si>
  <si>
    <t>Размер выреза по внутреннему диаметру развертки</t>
  </si>
  <si>
    <t>b≈</t>
  </si>
  <si>
    <t>Масса заготовки</t>
  </si>
  <si>
    <t>G=</t>
  </si>
  <si>
    <t>г</t>
  </si>
  <si>
    <r>
      <t>D</t>
    </r>
    <r>
      <rPr>
        <b/>
        <vertAlign val="subscript"/>
        <sz val="12"/>
        <color indexed="10"/>
        <rFont val="Arial"/>
        <family val="2"/>
        <charset val="204"/>
      </rPr>
      <t>0</t>
    </r>
    <r>
      <rPr>
        <b/>
        <sz val="12"/>
        <color indexed="10"/>
        <rFont val="Arial"/>
        <family val="2"/>
        <charset val="204"/>
      </rPr>
      <t>≈</t>
    </r>
  </si>
  <si>
    <r>
      <t>d</t>
    </r>
    <r>
      <rPr>
        <b/>
        <vertAlign val="subscript"/>
        <sz val="12"/>
        <color indexed="10"/>
        <rFont val="Arial"/>
        <family val="2"/>
        <charset val="204"/>
      </rPr>
      <t>0</t>
    </r>
    <r>
      <rPr>
        <b/>
        <sz val="12"/>
        <color indexed="10"/>
        <rFont val="Arial"/>
        <family val="2"/>
        <charset val="204"/>
      </rPr>
      <t>≈</t>
    </r>
  </si>
  <si>
    <r>
      <t>г/мм</t>
    </r>
    <r>
      <rPr>
        <b/>
        <vertAlign val="superscript"/>
        <sz val="11"/>
        <color indexed="55"/>
        <rFont val="Arial"/>
        <family val="2"/>
        <charset val="204"/>
      </rPr>
      <t>3</t>
    </r>
  </si>
  <si>
    <r>
      <t>d</t>
    </r>
    <r>
      <rPr>
        <b/>
        <vertAlign val="subscript"/>
        <sz val="12"/>
        <color indexed="10"/>
        <rFont val="Arial"/>
        <family val="2"/>
        <charset val="204"/>
      </rPr>
      <t>02</t>
    </r>
    <r>
      <rPr>
        <b/>
        <sz val="12"/>
        <color indexed="10"/>
        <rFont val="Arial"/>
        <family val="2"/>
        <charset val="204"/>
      </rPr>
      <t>≈</t>
    </r>
  </si>
  <si>
    <r>
      <t>D</t>
    </r>
    <r>
      <rPr>
        <b/>
        <vertAlign val="subscript"/>
        <sz val="12"/>
        <color indexed="10"/>
        <rFont val="Arial"/>
        <family val="2"/>
        <charset val="204"/>
      </rPr>
      <t>02</t>
    </r>
    <r>
      <rPr>
        <b/>
        <sz val="12"/>
        <color indexed="10"/>
        <rFont val="Arial"/>
        <family val="2"/>
        <charset val="204"/>
      </rPr>
      <t>≈</t>
    </r>
  </si>
  <si>
    <r>
      <t>β</t>
    </r>
    <r>
      <rPr>
        <b/>
        <vertAlign val="subscript"/>
        <sz val="12"/>
        <color indexed="10"/>
        <rFont val="Arial"/>
        <family val="2"/>
        <charset val="204"/>
      </rPr>
      <t>2</t>
    </r>
    <r>
      <rPr>
        <b/>
        <sz val="12"/>
        <color indexed="10"/>
        <rFont val="Arial"/>
        <family val="2"/>
        <charset val="204"/>
      </rPr>
      <t>≈</t>
    </r>
  </si>
  <si>
    <r>
      <t>B</t>
    </r>
    <r>
      <rPr>
        <b/>
        <vertAlign val="subscript"/>
        <sz val="11"/>
        <rFont val="Arial"/>
        <family val="2"/>
        <charset val="204"/>
      </rPr>
      <t>2</t>
    </r>
    <r>
      <rPr>
        <b/>
        <sz val="11"/>
        <rFont val="Arial"/>
        <family val="2"/>
        <charset val="204"/>
      </rPr>
      <t>≈</t>
    </r>
  </si>
  <si>
    <r>
      <t>b</t>
    </r>
    <r>
      <rPr>
        <b/>
        <vertAlign val="subscript"/>
        <sz val="11"/>
        <rFont val="Arial"/>
        <family val="2"/>
        <charset val="204"/>
      </rPr>
      <t>2</t>
    </r>
    <r>
      <rPr>
        <b/>
        <sz val="11"/>
        <rFont val="Arial"/>
        <family val="2"/>
        <charset val="204"/>
      </rPr>
      <t>≈</t>
    </r>
  </si>
  <si>
    <r>
      <t>G</t>
    </r>
    <r>
      <rPr>
        <b/>
        <vertAlign val="subscript"/>
        <sz val="11"/>
        <color indexed="55"/>
        <rFont val="Arial"/>
        <family val="2"/>
        <charset val="204"/>
      </rPr>
      <t>2</t>
    </r>
    <r>
      <rPr>
        <b/>
        <sz val="11"/>
        <color indexed="55"/>
        <rFont val="Arial"/>
        <family val="2"/>
        <charset val="204"/>
      </rPr>
      <t>=</t>
    </r>
  </si>
  <si>
    <t>Расчет на основе анализа разверток из Inventor:</t>
  </si>
</sst>
</file>

<file path=xl/styles.xml><?xml version="1.0" encoding="utf-8"?>
<styleSheet xmlns="http://schemas.openxmlformats.org/spreadsheetml/2006/main">
  <numFmts count="2">
    <numFmt numFmtId="191" formatCode="#,##0.000"/>
    <numFmt numFmtId="192" formatCode="#,##0.000000"/>
  </numFmts>
  <fonts count="33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u/>
      <sz val="16"/>
      <color indexed="20"/>
      <name val="Arial"/>
      <family val="2"/>
      <charset val="204"/>
    </font>
    <font>
      <b/>
      <sz val="12"/>
      <color indexed="14"/>
      <name val="Arial Black"/>
      <family val="2"/>
    </font>
    <font>
      <b/>
      <sz val="8"/>
      <color indexed="14"/>
      <name val="Arial Black"/>
      <family val="2"/>
    </font>
    <font>
      <b/>
      <sz val="11"/>
      <color indexed="12"/>
      <name val="Arial"/>
      <family val="2"/>
      <charset val="204"/>
    </font>
    <font>
      <b/>
      <sz val="11"/>
      <name val="Arial"/>
      <family val="2"/>
      <charset val="204"/>
    </font>
    <font>
      <b/>
      <sz val="12"/>
      <color indexed="10"/>
      <name val="Arial"/>
      <family val="2"/>
      <charset val="204"/>
    </font>
    <font>
      <b/>
      <vertAlign val="subscript"/>
      <sz val="12"/>
      <color indexed="10"/>
      <name val="Arial"/>
      <family val="2"/>
      <charset val="204"/>
    </font>
    <font>
      <b/>
      <sz val="11"/>
      <color indexed="55"/>
      <name val="Arial"/>
      <family val="2"/>
      <charset val="204"/>
    </font>
    <font>
      <b/>
      <vertAlign val="superscript"/>
      <sz val="11"/>
      <color indexed="55"/>
      <name val="Arial"/>
      <family val="2"/>
      <charset val="204"/>
    </font>
    <font>
      <b/>
      <vertAlign val="subscript"/>
      <sz val="11"/>
      <name val="Arial"/>
      <family val="2"/>
      <charset val="204"/>
    </font>
    <font>
      <b/>
      <vertAlign val="subscript"/>
      <sz val="11"/>
      <color indexed="55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u/>
      <sz val="14"/>
      <color rgb="FF800080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2" borderId="0" applyNumberFormat="0" applyBorder="0" applyAlignment="0" applyProtection="0"/>
    <xf numFmtId="0" fontId="3" fillId="5" borderId="1" applyNumberFormat="0" applyAlignment="0" applyProtection="0"/>
    <xf numFmtId="0" fontId="4" fillId="12" borderId="2" applyNumberFormat="0" applyAlignment="0" applyProtection="0"/>
    <xf numFmtId="0" fontId="5" fillId="12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3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4" fillId="0" borderId="0"/>
    <xf numFmtId="0" fontId="6" fillId="0" borderId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</cellStyleXfs>
  <cellXfs count="98">
    <xf numFmtId="0" fontId="0" fillId="0" borderId="0" xfId="0"/>
    <xf numFmtId="0" fontId="14" fillId="0" borderId="0" xfId="36" applyProtection="1"/>
    <xf numFmtId="0" fontId="14" fillId="0" borderId="0" xfId="36"/>
    <xf numFmtId="0" fontId="22" fillId="0" borderId="10" xfId="37" applyFont="1" applyBorder="1" applyAlignment="1" applyProtection="1">
      <alignment horizontal="center" vertical="center" wrapText="1"/>
    </xf>
    <xf numFmtId="0" fontId="22" fillId="0" borderId="11" xfId="37" applyFont="1" applyBorder="1" applyAlignment="1" applyProtection="1">
      <alignment horizontal="center" vertical="center" wrapText="1"/>
    </xf>
    <xf numFmtId="0" fontId="23" fillId="0" borderId="12" xfId="36" applyFont="1" applyBorder="1" applyAlignment="1" applyProtection="1">
      <alignment horizontal="center" vertical="center"/>
    </xf>
    <xf numFmtId="0" fontId="23" fillId="0" borderId="13" xfId="36" applyFont="1" applyBorder="1" applyAlignment="1" applyProtection="1">
      <alignment horizontal="left" vertical="center"/>
    </xf>
    <xf numFmtId="0" fontId="23" fillId="0" borderId="13" xfId="36" applyFont="1" applyBorder="1" applyAlignment="1" applyProtection="1">
      <alignment horizontal="center" vertical="center"/>
    </xf>
    <xf numFmtId="191" fontId="23" fillId="24" borderId="13" xfId="36" applyNumberFormat="1" applyFont="1" applyFill="1" applyBorder="1" applyAlignment="1" applyProtection="1">
      <alignment horizontal="center" vertical="center" wrapText="1"/>
      <protection locked="0"/>
    </xf>
    <xf numFmtId="0" fontId="23" fillId="0" borderId="14" xfId="36" applyFont="1" applyFill="1" applyBorder="1" applyAlignment="1" applyProtection="1">
      <alignment horizontal="center" vertical="center"/>
    </xf>
    <xf numFmtId="0" fontId="23" fillId="0" borderId="15" xfId="36" applyFont="1" applyBorder="1" applyAlignment="1" applyProtection="1">
      <alignment horizontal="center" vertical="center"/>
    </xf>
    <xf numFmtId="0" fontId="23" fillId="0" borderId="16" xfId="36" applyFont="1" applyBorder="1" applyAlignment="1" applyProtection="1">
      <alignment horizontal="left" vertical="center"/>
    </xf>
    <xf numFmtId="0" fontId="23" fillId="0" borderId="16" xfId="36" applyFont="1" applyBorder="1" applyAlignment="1" applyProtection="1">
      <alignment horizontal="center" vertical="center"/>
    </xf>
    <xf numFmtId="191" fontId="23" fillId="24" borderId="16" xfId="36" applyNumberFormat="1" applyFont="1" applyFill="1" applyBorder="1" applyAlignment="1" applyProtection="1">
      <alignment horizontal="center" vertical="center" wrapText="1"/>
      <protection locked="0"/>
    </xf>
    <xf numFmtId="0" fontId="23" fillId="0" borderId="17" xfId="36" applyFont="1" applyFill="1" applyBorder="1" applyAlignment="1" applyProtection="1">
      <alignment horizontal="center" vertical="center"/>
    </xf>
    <xf numFmtId="0" fontId="22" fillId="0" borderId="18" xfId="37" applyFont="1" applyBorder="1" applyAlignment="1" applyProtection="1">
      <alignment horizontal="center" vertical="center" wrapText="1"/>
    </xf>
    <xf numFmtId="0" fontId="22" fillId="0" borderId="19" xfId="37" applyFont="1" applyBorder="1" applyAlignment="1" applyProtection="1">
      <alignment horizontal="center" vertical="center" wrapText="1"/>
    </xf>
    <xf numFmtId="0" fontId="24" fillId="0" borderId="12" xfId="36" applyFont="1" applyBorder="1" applyAlignment="1" applyProtection="1">
      <alignment horizontal="center" vertical="center"/>
    </xf>
    <xf numFmtId="0" fontId="24" fillId="0" borderId="13" xfId="36" applyFont="1" applyBorder="1" applyAlignment="1" applyProtection="1">
      <alignment horizontal="left" vertical="center"/>
    </xf>
    <xf numFmtId="0" fontId="24" fillId="0" borderId="13" xfId="36" applyFont="1" applyBorder="1" applyAlignment="1" applyProtection="1">
      <alignment horizontal="center" vertical="center"/>
    </xf>
    <xf numFmtId="191" fontId="24" fillId="25" borderId="13" xfId="36" applyNumberFormat="1" applyFont="1" applyFill="1" applyBorder="1" applyAlignment="1" applyProtection="1">
      <alignment horizontal="center" vertical="center" wrapText="1"/>
    </xf>
    <xf numFmtId="0" fontId="24" fillId="0" borderId="14" xfId="36" applyFont="1" applyFill="1" applyBorder="1" applyAlignment="1" applyProtection="1">
      <alignment horizontal="center" vertical="center"/>
    </xf>
    <xf numFmtId="0" fontId="24" fillId="0" borderId="15" xfId="36" applyFont="1" applyBorder="1" applyAlignment="1" applyProtection="1">
      <alignment horizontal="center" vertical="center"/>
    </xf>
    <xf numFmtId="0" fontId="24" fillId="0" borderId="16" xfId="36" applyFont="1" applyBorder="1" applyAlignment="1" applyProtection="1">
      <alignment horizontal="left" vertical="center"/>
    </xf>
    <xf numFmtId="0" fontId="24" fillId="0" borderId="16" xfId="36" applyFont="1" applyFill="1" applyBorder="1" applyAlignment="1" applyProtection="1">
      <alignment horizontal="center" vertical="center"/>
    </xf>
    <xf numFmtId="191" fontId="24" fillId="25" borderId="16" xfId="36" applyNumberFormat="1" applyFont="1" applyFill="1" applyBorder="1" applyAlignment="1" applyProtection="1">
      <alignment horizontal="center" vertical="center" wrapText="1"/>
    </xf>
    <xf numFmtId="0" fontId="24" fillId="0" borderId="17" xfId="36" applyFont="1" applyFill="1" applyBorder="1" applyAlignment="1" applyProtection="1">
      <alignment horizontal="center" vertical="center"/>
    </xf>
    <xf numFmtId="0" fontId="24" fillId="0" borderId="20" xfId="36" applyFont="1" applyBorder="1" applyAlignment="1" applyProtection="1">
      <alignment horizontal="left" vertical="center"/>
    </xf>
    <xf numFmtId="0" fontId="24" fillId="0" borderId="16" xfId="36" applyFont="1" applyBorder="1" applyAlignment="1" applyProtection="1">
      <alignment horizontal="center" vertical="center"/>
    </xf>
    <xf numFmtId="191" fontId="24" fillId="25" borderId="21" xfId="36" applyNumberFormat="1" applyFont="1" applyFill="1" applyBorder="1" applyAlignment="1" applyProtection="1">
      <alignment horizontal="center" vertical="center" wrapText="1"/>
    </xf>
    <xf numFmtId="192" fontId="24" fillId="25" borderId="22" xfId="36" applyNumberFormat="1" applyFont="1" applyFill="1" applyBorder="1" applyAlignment="1" applyProtection="1">
      <alignment horizontal="center" vertical="center" wrapText="1"/>
    </xf>
    <xf numFmtId="0" fontId="24" fillId="0" borderId="23" xfId="36" applyFont="1" applyFill="1" applyBorder="1" applyAlignment="1" applyProtection="1">
      <alignment horizontal="center" vertical="center"/>
    </xf>
    <xf numFmtId="0" fontId="24" fillId="0" borderId="24" xfId="36" applyFont="1" applyBorder="1" applyAlignment="1" applyProtection="1">
      <alignment horizontal="center" vertical="center"/>
    </xf>
    <xf numFmtId="0" fontId="24" fillId="0" borderId="22" xfId="36" applyFont="1" applyBorder="1" applyAlignment="1" applyProtection="1">
      <alignment horizontal="center" vertical="center"/>
    </xf>
    <xf numFmtId="192" fontId="25" fillId="25" borderId="21" xfId="36" applyNumberFormat="1" applyFont="1" applyFill="1" applyBorder="1" applyAlignment="1" applyProtection="1">
      <alignment horizontal="center" vertical="center" wrapText="1"/>
    </xf>
    <xf numFmtId="0" fontId="25" fillId="0" borderId="17" xfId="36" applyFont="1" applyFill="1" applyBorder="1" applyAlignment="1" applyProtection="1">
      <alignment horizontal="center" vertical="center"/>
    </xf>
    <xf numFmtId="0" fontId="25" fillId="0" borderId="24" xfId="36" applyFont="1" applyBorder="1" applyAlignment="1" applyProtection="1">
      <alignment horizontal="center" vertical="center"/>
    </xf>
    <xf numFmtId="0" fontId="25" fillId="0" borderId="22" xfId="36" applyFont="1" applyBorder="1" applyAlignment="1" applyProtection="1">
      <alignment horizontal="center" vertical="center"/>
    </xf>
    <xf numFmtId="191" fontId="25" fillId="25" borderId="21" xfId="36" applyNumberFormat="1" applyFont="1" applyFill="1" applyBorder="1" applyAlignment="1" applyProtection="1">
      <alignment horizontal="center" vertical="center" wrapText="1"/>
    </xf>
    <xf numFmtId="0" fontId="25" fillId="0" borderId="25" xfId="36" applyFont="1" applyBorder="1" applyAlignment="1" applyProtection="1">
      <alignment horizontal="left" vertical="center"/>
    </xf>
    <xf numFmtId="0" fontId="25" fillId="0" borderId="23" xfId="36" applyFont="1" applyFill="1" applyBorder="1" applyAlignment="1" applyProtection="1">
      <alignment horizontal="center" vertical="center"/>
    </xf>
    <xf numFmtId="0" fontId="25" fillId="0" borderId="15" xfId="36" applyFont="1" applyBorder="1" applyAlignment="1" applyProtection="1">
      <alignment horizontal="center" vertical="center"/>
    </xf>
    <xf numFmtId="0" fontId="25" fillId="0" borderId="20" xfId="36" applyFont="1" applyBorder="1" applyAlignment="1" applyProtection="1">
      <alignment horizontal="left" vertical="center"/>
    </xf>
    <xf numFmtId="0" fontId="25" fillId="0" borderId="16" xfId="36" applyFont="1" applyBorder="1" applyAlignment="1" applyProtection="1">
      <alignment horizontal="center" vertical="center"/>
    </xf>
    <xf numFmtId="191" fontId="14" fillId="0" borderId="0" xfId="36" applyNumberFormat="1" applyProtection="1"/>
    <xf numFmtId="0" fontId="24" fillId="0" borderId="25" xfId="36" applyFont="1" applyBorder="1" applyAlignment="1" applyProtection="1">
      <alignment horizontal="left" vertical="center"/>
    </xf>
    <xf numFmtId="191" fontId="24" fillId="25" borderId="22" xfId="36" applyNumberFormat="1" applyFont="1" applyFill="1" applyBorder="1" applyAlignment="1" applyProtection="1">
      <alignment horizontal="center" vertical="center" wrapText="1"/>
    </xf>
    <xf numFmtId="0" fontId="27" fillId="0" borderId="15" xfId="36" applyFont="1" applyBorder="1" applyAlignment="1" applyProtection="1">
      <alignment horizontal="center" vertical="center"/>
    </xf>
    <xf numFmtId="0" fontId="27" fillId="0" borderId="16" xfId="36" applyFont="1" applyBorder="1" applyAlignment="1" applyProtection="1">
      <alignment horizontal="left" vertical="center"/>
    </xf>
    <xf numFmtId="0" fontId="27" fillId="0" borderId="16" xfId="36" applyFont="1" applyBorder="1" applyAlignment="1" applyProtection="1">
      <alignment horizontal="center" vertical="center"/>
    </xf>
    <xf numFmtId="191" fontId="27" fillId="24" borderId="16" xfId="36" applyNumberFormat="1" applyFont="1" applyFill="1" applyBorder="1" applyAlignment="1" applyProtection="1">
      <alignment horizontal="center" vertical="center" wrapText="1"/>
      <protection locked="0"/>
    </xf>
    <xf numFmtId="0" fontId="27" fillId="0" borderId="17" xfId="36" applyFont="1" applyFill="1" applyBorder="1" applyAlignment="1" applyProtection="1">
      <alignment horizontal="center" vertical="center"/>
    </xf>
    <xf numFmtId="192" fontId="27" fillId="24" borderId="16" xfId="36" applyNumberFormat="1" applyFont="1" applyFill="1" applyBorder="1" applyAlignment="1" applyProtection="1">
      <alignment horizontal="center" vertical="center" wrapText="1"/>
      <protection locked="0"/>
    </xf>
    <xf numFmtId="0" fontId="27" fillId="0" borderId="26" xfId="36" applyFont="1" applyBorder="1" applyAlignment="1" applyProtection="1">
      <alignment horizontal="center" vertical="center"/>
    </xf>
    <xf numFmtId="0" fontId="27" fillId="0" borderId="27" xfId="36" applyFont="1" applyBorder="1" applyAlignment="1" applyProtection="1">
      <alignment horizontal="left" vertical="center"/>
    </xf>
    <xf numFmtId="0" fontId="27" fillId="0" borderId="18" xfId="36" applyFont="1" applyBorder="1" applyAlignment="1" applyProtection="1">
      <alignment horizontal="center" vertical="center"/>
    </xf>
    <xf numFmtId="191" fontId="27" fillId="25" borderId="18" xfId="36" applyNumberFormat="1" applyFont="1" applyFill="1" applyBorder="1" applyAlignment="1" applyProtection="1">
      <alignment horizontal="center" vertical="center" wrapText="1"/>
    </xf>
    <xf numFmtId="0" fontId="27" fillId="0" borderId="19" xfId="36" applyFont="1" applyFill="1" applyBorder="1" applyAlignment="1" applyProtection="1">
      <alignment horizontal="center" vertical="center"/>
    </xf>
    <xf numFmtId="0" fontId="24" fillId="0" borderId="0" xfId="36" applyFont="1" applyBorder="1" applyAlignment="1" applyProtection="1">
      <alignment horizontal="center" vertical="center"/>
    </xf>
    <xf numFmtId="0" fontId="24" fillId="0" borderId="0" xfId="36" applyFont="1" applyFill="1" applyBorder="1" applyAlignment="1" applyProtection="1">
      <alignment horizontal="center" vertical="center"/>
    </xf>
    <xf numFmtId="0" fontId="14" fillId="0" borderId="0" xfId="36" applyFill="1" applyProtection="1"/>
    <xf numFmtId="191" fontId="24" fillId="0" borderId="0" xfId="36" applyNumberFormat="1" applyFont="1" applyFill="1" applyBorder="1" applyAlignment="1" applyProtection="1">
      <alignment horizontal="center" vertical="center" wrapText="1"/>
    </xf>
    <xf numFmtId="0" fontId="14" fillId="0" borderId="0" xfId="36" applyFill="1"/>
    <xf numFmtId="0" fontId="27" fillId="0" borderId="0" xfId="36" applyFont="1" applyBorder="1" applyAlignment="1" applyProtection="1">
      <alignment horizontal="center" vertical="center"/>
    </xf>
    <xf numFmtId="0" fontId="27" fillId="0" borderId="0" xfId="36" applyFont="1" applyBorder="1" applyAlignment="1" applyProtection="1">
      <alignment horizontal="left" vertical="center"/>
    </xf>
    <xf numFmtId="0" fontId="27" fillId="0" borderId="0" xfId="36" applyFont="1" applyFill="1" applyBorder="1" applyAlignment="1" applyProtection="1">
      <alignment horizontal="center" vertical="center"/>
    </xf>
    <xf numFmtId="191" fontId="27" fillId="0" borderId="0" xfId="36" applyNumberFormat="1" applyFont="1" applyFill="1" applyBorder="1" applyAlignment="1" applyProtection="1">
      <alignment horizontal="center" vertical="center" wrapText="1"/>
    </xf>
    <xf numFmtId="191" fontId="25" fillId="25" borderId="16" xfId="36" applyNumberFormat="1" applyFont="1" applyFill="1" applyBorder="1" applyAlignment="1" applyProtection="1">
      <alignment horizontal="center" vertical="center" wrapText="1"/>
    </xf>
    <xf numFmtId="0" fontId="25" fillId="0" borderId="16" xfId="36" applyFont="1" applyBorder="1" applyAlignment="1" applyProtection="1">
      <alignment horizontal="left" vertical="center"/>
    </xf>
    <xf numFmtId="0" fontId="25" fillId="0" borderId="12" xfId="36" applyFont="1" applyBorder="1" applyAlignment="1" applyProtection="1">
      <alignment horizontal="center" vertical="center"/>
    </xf>
    <xf numFmtId="0" fontId="31" fillId="0" borderId="13" xfId="36" applyFont="1" applyBorder="1" applyProtection="1"/>
    <xf numFmtId="0" fontId="25" fillId="0" borderId="13" xfId="36" applyFont="1" applyBorder="1" applyAlignment="1" applyProtection="1">
      <alignment horizontal="center" vertical="center"/>
    </xf>
    <xf numFmtId="191" fontId="25" fillId="25" borderId="13" xfId="36" applyNumberFormat="1" applyFont="1" applyFill="1" applyBorder="1" applyAlignment="1" applyProtection="1">
      <alignment horizontal="center" vertical="center" wrapText="1"/>
    </xf>
    <xf numFmtId="0" fontId="25" fillId="0" borderId="14" xfId="36" applyFont="1" applyFill="1" applyBorder="1" applyAlignment="1" applyProtection="1">
      <alignment horizontal="center" vertical="center"/>
    </xf>
    <xf numFmtId="0" fontId="27" fillId="0" borderId="28" xfId="36" applyFont="1" applyBorder="1" applyAlignment="1" applyProtection="1">
      <alignment horizontal="center" vertical="center"/>
    </xf>
    <xf numFmtId="0" fontId="27" fillId="0" borderId="29" xfId="36" applyFont="1" applyBorder="1" applyAlignment="1" applyProtection="1">
      <alignment horizontal="left" vertical="center"/>
    </xf>
    <xf numFmtId="0" fontId="27" fillId="0" borderId="29" xfId="36" applyFont="1" applyBorder="1" applyAlignment="1" applyProtection="1">
      <alignment horizontal="center" vertical="center"/>
    </xf>
    <xf numFmtId="191" fontId="27" fillId="25" borderId="29" xfId="36" applyNumberFormat="1" applyFont="1" applyFill="1" applyBorder="1" applyAlignment="1" applyProtection="1">
      <alignment horizontal="center" vertical="center" wrapText="1"/>
    </xf>
    <xf numFmtId="0" fontId="27" fillId="0" borderId="30" xfId="36" applyFont="1" applyFill="1" applyBorder="1" applyAlignment="1" applyProtection="1">
      <alignment horizontal="center" vertical="center"/>
    </xf>
    <xf numFmtId="0" fontId="24" fillId="0" borderId="35" xfId="36" applyFont="1" applyBorder="1" applyAlignment="1" applyProtection="1">
      <alignment horizontal="center" vertical="center"/>
    </xf>
    <xf numFmtId="0" fontId="24" fillId="0" borderId="22" xfId="36" applyFont="1" applyBorder="1" applyAlignment="1" applyProtection="1">
      <alignment horizontal="center" vertical="center"/>
    </xf>
    <xf numFmtId="0" fontId="32" fillId="0" borderId="36" xfId="36" applyFont="1" applyBorder="1" applyAlignment="1" applyProtection="1">
      <alignment horizontal="left"/>
    </xf>
    <xf numFmtId="0" fontId="25" fillId="0" borderId="31" xfId="36" applyFont="1" applyBorder="1" applyAlignment="1" applyProtection="1">
      <alignment horizontal="center" vertical="center"/>
    </xf>
    <xf numFmtId="0" fontId="25" fillId="0" borderId="24" xfId="36" applyFont="1" applyBorder="1" applyAlignment="1" applyProtection="1">
      <alignment horizontal="center" vertical="center"/>
    </xf>
    <xf numFmtId="0" fontId="25" fillId="0" borderId="32" xfId="36" applyFont="1" applyBorder="1" applyAlignment="1" applyProtection="1">
      <alignment horizontal="left" vertical="center"/>
    </xf>
    <xf numFmtId="0" fontId="25" fillId="0" borderId="22" xfId="36" applyFont="1" applyBorder="1" applyAlignment="1" applyProtection="1">
      <alignment horizontal="left" vertical="center"/>
    </xf>
    <xf numFmtId="0" fontId="25" fillId="0" borderId="32" xfId="36" applyFont="1" applyBorder="1" applyAlignment="1" applyProtection="1">
      <alignment horizontal="center" vertical="center"/>
    </xf>
    <xf numFmtId="0" fontId="25" fillId="0" borderId="22" xfId="36" applyFont="1" applyBorder="1" applyAlignment="1" applyProtection="1">
      <alignment horizontal="center" vertical="center"/>
    </xf>
    <xf numFmtId="0" fontId="20" fillId="0" borderId="0" xfId="36" applyFont="1" applyAlignment="1" applyProtection="1">
      <alignment horizontal="center" vertical="center" wrapText="1"/>
    </xf>
    <xf numFmtId="0" fontId="20" fillId="0" borderId="0" xfId="36" applyFont="1" applyAlignment="1" applyProtection="1">
      <alignment horizontal="center" vertical="center"/>
    </xf>
    <xf numFmtId="0" fontId="21" fillId="0" borderId="33" xfId="37" applyFont="1" applyBorder="1" applyAlignment="1" applyProtection="1">
      <alignment horizontal="left" vertical="center"/>
    </xf>
    <xf numFmtId="0" fontId="21" fillId="0" borderId="10" xfId="37" applyFont="1" applyBorder="1" applyAlignment="1" applyProtection="1">
      <alignment horizontal="left" vertical="center"/>
    </xf>
    <xf numFmtId="0" fontId="21" fillId="0" borderId="26" xfId="37" applyFont="1" applyBorder="1" applyAlignment="1" applyProtection="1">
      <alignment horizontal="left" vertical="center"/>
    </xf>
    <xf numFmtId="0" fontId="21" fillId="0" borderId="18" xfId="37" applyFont="1" applyBorder="1" applyAlignment="1" applyProtection="1">
      <alignment horizontal="left" vertical="center"/>
    </xf>
    <xf numFmtId="0" fontId="24" fillId="0" borderId="34" xfId="36" applyFont="1" applyBorder="1" applyAlignment="1" applyProtection="1">
      <alignment horizontal="center" vertical="center"/>
    </xf>
    <xf numFmtId="0" fontId="24" fillId="0" borderId="24" xfId="36" applyFont="1" applyBorder="1" applyAlignment="1" applyProtection="1">
      <alignment horizontal="center" vertical="center"/>
    </xf>
    <xf numFmtId="0" fontId="24" fillId="0" borderId="35" xfId="36" applyFont="1" applyBorder="1" applyAlignment="1" applyProtection="1">
      <alignment horizontal="left" vertical="center"/>
    </xf>
    <xf numFmtId="0" fontId="24" fillId="0" borderId="22" xfId="36" applyFont="1" applyBorder="1" applyAlignment="1" applyProtection="1">
      <alignment horizontal="left" vertical="center"/>
    </xf>
  </cellXfs>
  <cellStyles count="4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raschet-privoda-telezhki_расчет пера шнека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9525</xdr:rowOff>
    </xdr:from>
    <xdr:to>
      <xdr:col>12</xdr:col>
      <xdr:colOff>266700</xdr:colOff>
      <xdr:row>22</xdr:row>
      <xdr:rowOff>104775</xdr:rowOff>
    </xdr:to>
    <xdr:pic>
      <xdr:nvPicPr>
        <xdr:cNvPr id="13363" name="Picture 3" descr="vitok-shnek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38825" y="9525"/>
          <a:ext cx="4533900" cy="514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247650</xdr:colOff>
      <xdr:row>0</xdr:row>
      <xdr:rowOff>0</xdr:rowOff>
    </xdr:from>
    <xdr:to>
      <xdr:col>19</xdr:col>
      <xdr:colOff>514350</xdr:colOff>
      <xdr:row>22</xdr:row>
      <xdr:rowOff>95250</xdr:rowOff>
    </xdr:to>
    <xdr:pic>
      <xdr:nvPicPr>
        <xdr:cNvPr id="13364" name="Picture 4" descr="razvertka-vitka-shnek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353675" y="0"/>
          <a:ext cx="4533900" cy="514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1"/>
  <sheetViews>
    <sheetView tabSelected="1" zoomScale="90" zoomScaleNormal="90" workbookViewId="0">
      <selection activeCell="C32" sqref="C32"/>
    </sheetView>
  </sheetViews>
  <sheetFormatPr defaultRowHeight="12.75"/>
  <cols>
    <col min="1" max="1" width="4" style="2" bestFit="1" customWidth="1"/>
    <col min="2" max="2" width="56.5703125" style="2" customWidth="1"/>
    <col min="3" max="3" width="8" style="2" bestFit="1" customWidth="1"/>
    <col min="4" max="4" width="12.5703125" style="2" customWidth="1"/>
    <col min="5" max="5" width="6.42578125" style="2" bestFit="1" customWidth="1"/>
    <col min="6" max="20" width="9.140625" style="2"/>
    <col min="21" max="21" width="13.28515625" style="2" bestFit="1" customWidth="1"/>
    <col min="22" max="22" width="14" style="2" bestFit="1" customWidth="1"/>
    <col min="23" max="24" width="12.140625" style="2" bestFit="1" customWidth="1"/>
    <col min="25" max="25" width="13.28515625" style="2" bestFit="1" customWidth="1"/>
    <col min="26" max="16384" width="9.140625" style="2"/>
  </cols>
  <sheetData>
    <row r="1" spans="1:22" ht="45" customHeight="1" thickBot="1">
      <c r="A1" s="88" t="s">
        <v>0</v>
      </c>
      <c r="B1" s="89"/>
      <c r="C1" s="89"/>
      <c r="D1" s="89"/>
      <c r="E1" s="8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5.5" customHeight="1" thickBot="1">
      <c r="A2" s="90" t="s">
        <v>1</v>
      </c>
      <c r="B2" s="91"/>
      <c r="C2" s="3" t="s">
        <v>2</v>
      </c>
      <c r="D2" s="3" t="s">
        <v>3</v>
      </c>
      <c r="E2" s="4" t="s">
        <v>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>
      <c r="A3" s="5">
        <v>1</v>
      </c>
      <c r="B3" s="6" t="s">
        <v>5</v>
      </c>
      <c r="C3" s="7" t="s">
        <v>6</v>
      </c>
      <c r="D3" s="8">
        <v>125</v>
      </c>
      <c r="E3" s="9" t="s">
        <v>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>
      <c r="A4" s="10">
        <v>2</v>
      </c>
      <c r="B4" s="11" t="s">
        <v>8</v>
      </c>
      <c r="C4" s="12" t="s">
        <v>9</v>
      </c>
      <c r="D4" s="13">
        <v>22</v>
      </c>
      <c r="E4" s="14" t="s">
        <v>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>
      <c r="A5" s="10">
        <v>3</v>
      </c>
      <c r="B5" s="11" t="s">
        <v>10</v>
      </c>
      <c r="C5" s="12" t="s">
        <v>11</v>
      </c>
      <c r="D5" s="13">
        <v>60</v>
      </c>
      <c r="E5" s="14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>
      <c r="A6" s="47">
        <v>4</v>
      </c>
      <c r="B6" s="48" t="s">
        <v>12</v>
      </c>
      <c r="C6" s="49" t="s">
        <v>13</v>
      </c>
      <c r="D6" s="50">
        <v>4</v>
      </c>
      <c r="E6" s="51" t="s">
        <v>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7.25">
      <c r="A7" s="47">
        <v>5</v>
      </c>
      <c r="B7" s="48" t="s">
        <v>14</v>
      </c>
      <c r="C7" s="49" t="s">
        <v>15</v>
      </c>
      <c r="D7" s="52">
        <v>7.8200000000000006E-3</v>
      </c>
      <c r="E7" s="51" t="s">
        <v>40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26.25" thickBot="1">
      <c r="A8" s="92" t="s">
        <v>16</v>
      </c>
      <c r="B8" s="93"/>
      <c r="C8" s="15" t="s">
        <v>2</v>
      </c>
      <c r="D8" s="15" t="s">
        <v>3</v>
      </c>
      <c r="E8" s="16" t="s">
        <v>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>
      <c r="A9" s="17">
        <v>6</v>
      </c>
      <c r="B9" s="18" t="s">
        <v>17</v>
      </c>
      <c r="C9" s="19" t="s">
        <v>18</v>
      </c>
      <c r="D9" s="20">
        <f>((PI()*D3)^2+D5^2)^0.5</f>
        <v>397.25630110423828</v>
      </c>
      <c r="E9" s="21" t="s">
        <v>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>
      <c r="A10" s="22">
        <v>7</v>
      </c>
      <c r="B10" s="23" t="s">
        <v>19</v>
      </c>
      <c r="C10" s="24" t="s">
        <v>20</v>
      </c>
      <c r="D10" s="25">
        <f>((PI()*D4)^2+D5^2)^0.5</f>
        <v>91.52534364932616</v>
      </c>
      <c r="E10" s="26" t="s">
        <v>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>
      <c r="A11" s="22">
        <v>8</v>
      </c>
      <c r="B11" s="27" t="s">
        <v>21</v>
      </c>
      <c r="C11" s="28" t="s">
        <v>22</v>
      </c>
      <c r="D11" s="29">
        <f>(D3-D4)/2</f>
        <v>51.5</v>
      </c>
      <c r="E11" s="26" t="s">
        <v>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>
      <c r="A12" s="94">
        <v>9</v>
      </c>
      <c r="B12" s="96" t="s">
        <v>23</v>
      </c>
      <c r="C12" s="79" t="s">
        <v>24</v>
      </c>
      <c r="D12" s="30">
        <f>(D9-D10)/D11</f>
        <v>5.9365234457264489</v>
      </c>
      <c r="E12" s="31" t="s">
        <v>25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>
      <c r="A13" s="95"/>
      <c r="B13" s="97"/>
      <c r="C13" s="80"/>
      <c r="D13" s="29">
        <f>DEGREES(D12)</f>
        <v>340.13773842058635</v>
      </c>
      <c r="E13" s="26" t="s">
        <v>26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>
      <c r="A14" s="82">
        <v>10</v>
      </c>
      <c r="B14" s="84" t="s">
        <v>27</v>
      </c>
      <c r="C14" s="86" t="s">
        <v>28</v>
      </c>
      <c r="D14" s="34">
        <f>2*PI()-D12</f>
        <v>0.34666186145313738</v>
      </c>
      <c r="E14" s="35" t="s">
        <v>25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>
      <c r="A15" s="83"/>
      <c r="B15" s="85"/>
      <c r="C15" s="87"/>
      <c r="D15" s="38">
        <f>DEGREES(D14)</f>
        <v>19.862261579413651</v>
      </c>
      <c r="E15" s="35" t="s">
        <v>26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.75">
      <c r="A16" s="36">
        <v>11</v>
      </c>
      <c r="B16" s="39" t="s">
        <v>29</v>
      </c>
      <c r="C16" s="37" t="s">
        <v>38</v>
      </c>
      <c r="D16" s="38">
        <f>2*D9/D12</f>
        <v>133.83466088732891</v>
      </c>
      <c r="E16" s="40" t="s">
        <v>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.75">
      <c r="A17" s="41">
        <v>12</v>
      </c>
      <c r="B17" s="42" t="s">
        <v>30</v>
      </c>
      <c r="C17" s="43" t="s">
        <v>39</v>
      </c>
      <c r="D17" s="38">
        <f>2*D10/D12</f>
        <v>30.834660887328901</v>
      </c>
      <c r="E17" s="35" t="s">
        <v>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4"/>
      <c r="V17" s="1"/>
    </row>
    <row r="18" spans="1:22" ht="15">
      <c r="A18" s="32">
        <v>13</v>
      </c>
      <c r="B18" s="45" t="s">
        <v>31</v>
      </c>
      <c r="C18" s="33" t="s">
        <v>32</v>
      </c>
      <c r="D18" s="46">
        <f>D16*SIN(D14/2)</f>
        <v>23.081703652998506</v>
      </c>
      <c r="E18" s="31" t="s">
        <v>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>
      <c r="A19" s="22">
        <v>14</v>
      </c>
      <c r="B19" s="27" t="s">
        <v>33</v>
      </c>
      <c r="C19" s="28" t="s">
        <v>34</v>
      </c>
      <c r="D19" s="25">
        <f>D17*SIN(D14/2)</f>
        <v>5.317878792558834</v>
      </c>
      <c r="E19" s="26" t="s">
        <v>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6.5" customHeight="1" thickBot="1">
      <c r="A20" s="53">
        <v>15</v>
      </c>
      <c r="B20" s="54" t="s">
        <v>35</v>
      </c>
      <c r="C20" s="55" t="s">
        <v>36</v>
      </c>
      <c r="D20" s="56">
        <f>D6*PI()/4*(D16^2-D17^2)/(2*PI())*D12*D7</f>
        <v>393.69406358320617</v>
      </c>
      <c r="E20" s="57" t="s">
        <v>37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6.5" customHeight="1">
      <c r="A21" s="63"/>
      <c r="B21" s="64"/>
      <c r="C21" s="63"/>
      <c r="D21" s="66"/>
      <c r="E21" s="6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6.5" customHeight="1">
      <c r="A22" s="63"/>
      <c r="B22" s="64"/>
      <c r="C22" s="63"/>
      <c r="D22" s="66"/>
      <c r="E22" s="6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6.5" customHeight="1" thickBot="1">
      <c r="A23" s="81" t="s">
        <v>47</v>
      </c>
      <c r="B23" s="81"/>
      <c r="C23" s="81"/>
      <c r="D23" s="81"/>
      <c r="E23" s="81"/>
      <c r="F23" s="1"/>
      <c r="G23" s="1"/>
      <c r="H23" s="1"/>
      <c r="I23" s="1"/>
      <c r="J23" s="1"/>
    </row>
    <row r="24" spans="1:22" ht="16.5" customHeight="1">
      <c r="A24" s="69">
        <v>10</v>
      </c>
      <c r="B24" s="70" t="s">
        <v>27</v>
      </c>
      <c r="C24" s="71" t="s">
        <v>43</v>
      </c>
      <c r="D24" s="72">
        <f>0.843698132098987+0.804909929798415*D15+0.129696310490161*D4-0.0568742278433364*D3+0.0159782121846935*D5</f>
        <v>13.533762787070687</v>
      </c>
      <c r="E24" s="73" t="s">
        <v>26</v>
      </c>
      <c r="G24" s="1"/>
      <c r="H24" s="1"/>
      <c r="I24" s="1"/>
      <c r="J24" s="1"/>
    </row>
    <row r="25" spans="1:22" ht="16.5" customHeight="1">
      <c r="A25" s="41">
        <v>11</v>
      </c>
      <c r="B25" s="68" t="s">
        <v>29</v>
      </c>
      <c r="C25" s="43" t="s">
        <v>42</v>
      </c>
      <c r="D25" s="67">
        <f>D26+(D3-D4)</f>
        <v>129.30672306903685</v>
      </c>
      <c r="E25" s="35" t="s">
        <v>7</v>
      </c>
      <c r="F25" s="1"/>
      <c r="G25" s="1"/>
      <c r="H25" s="1"/>
      <c r="I25" s="1"/>
      <c r="J25" s="1"/>
    </row>
    <row r="26" spans="1:22" ht="16.5" customHeight="1">
      <c r="A26" s="41">
        <v>12</v>
      </c>
      <c r="B26" s="68" t="s">
        <v>30</v>
      </c>
      <c r="C26" s="43" t="s">
        <v>41</v>
      </c>
      <c r="D26" s="67">
        <f>0.0930370691546649+0.622426814990053*D17+0.483200658439875*D4-0.0525933687629849*D3+0.0494187140363259*D5</f>
        <v>26.306723069036845</v>
      </c>
      <c r="E26" s="35" t="s">
        <v>7</v>
      </c>
      <c r="F26" s="1"/>
      <c r="G26" s="1"/>
      <c r="H26" s="1"/>
      <c r="I26" s="1"/>
      <c r="J26" s="1"/>
    </row>
    <row r="27" spans="1:22" s="62" customFormat="1" ht="16.5" customHeight="1">
      <c r="A27" s="22">
        <v>13</v>
      </c>
      <c r="B27" s="23" t="s">
        <v>31</v>
      </c>
      <c r="C27" s="28" t="s">
        <v>44</v>
      </c>
      <c r="D27" s="25">
        <f>D25*SIN(RADIANS(D24/2))</f>
        <v>15.236209365047625</v>
      </c>
      <c r="E27" s="26" t="s">
        <v>7</v>
      </c>
      <c r="F27" s="60"/>
      <c r="G27" s="60"/>
      <c r="H27" s="60"/>
      <c r="I27" s="60"/>
      <c r="J27" s="60"/>
    </row>
    <row r="28" spans="1:22" s="62" customFormat="1" ht="16.5" customHeight="1">
      <c r="A28" s="22">
        <v>14</v>
      </c>
      <c r="B28" s="23" t="s">
        <v>33</v>
      </c>
      <c r="C28" s="28" t="s">
        <v>45</v>
      </c>
      <c r="D28" s="25">
        <f>D26*SIN(RADIANS(D24/2))</f>
        <v>3.0997208101405418</v>
      </c>
      <c r="E28" s="26" t="s">
        <v>7</v>
      </c>
      <c r="F28" s="60"/>
      <c r="G28" s="60"/>
      <c r="H28" s="60"/>
      <c r="I28" s="60"/>
      <c r="J28" s="60"/>
    </row>
    <row r="29" spans="1:22" s="62" customFormat="1" ht="16.5" customHeight="1" thickBot="1">
      <c r="A29" s="74">
        <v>15</v>
      </c>
      <c r="B29" s="75" t="s">
        <v>35</v>
      </c>
      <c r="C29" s="76" t="s">
        <v>46</v>
      </c>
      <c r="D29" s="77">
        <f>D6*PI()/4*(D25^2-D26^2)/(2*PI())*RADIANS(360-D24)*D7</f>
        <v>378.96525119029536</v>
      </c>
      <c r="E29" s="78" t="s">
        <v>37</v>
      </c>
      <c r="F29" s="60"/>
      <c r="G29" s="60"/>
      <c r="H29" s="60"/>
      <c r="I29" s="60"/>
      <c r="J29" s="60"/>
    </row>
    <row r="30" spans="1:22" s="62" customFormat="1" ht="16.5" customHeight="1">
      <c r="A30" s="60"/>
      <c r="B30" s="60"/>
      <c r="C30" s="58"/>
      <c r="D30" s="61"/>
      <c r="E30" s="59"/>
      <c r="F30" s="60"/>
      <c r="G30" s="60"/>
      <c r="H30" s="60"/>
      <c r="I30" s="60"/>
      <c r="J30" s="60"/>
    </row>
    <row r="31" spans="1:22" s="62" customFormat="1" ht="16.5" customHeight="1">
      <c r="A31" s="60"/>
      <c r="B31" s="60"/>
      <c r="C31" s="58"/>
      <c r="D31" s="61"/>
      <c r="E31" s="59"/>
      <c r="F31" s="60"/>
      <c r="G31" s="60"/>
      <c r="H31" s="60"/>
      <c r="I31" s="60"/>
      <c r="J31" s="60"/>
    </row>
    <row r="32" spans="1:22" ht="16.5" customHeight="1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6.5" customHeight="1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F34" s="1"/>
      <c r="G34" s="1"/>
      <c r="H34" s="1"/>
      <c r="I34" s="1"/>
      <c r="J34" s="1"/>
    </row>
    <row r="35" spans="1:10">
      <c r="F35" s="1"/>
      <c r="G35" s="1"/>
      <c r="H35" s="1"/>
      <c r="I35" s="1"/>
      <c r="J35" s="1"/>
    </row>
    <row r="36" spans="1:10">
      <c r="F36" s="1"/>
      <c r="G36" s="1"/>
      <c r="H36" s="1"/>
      <c r="I36" s="1"/>
      <c r="J36" s="1"/>
    </row>
    <row r="37" spans="1:10">
      <c r="F37" s="1"/>
      <c r="G37" s="1"/>
      <c r="H37" s="1"/>
      <c r="I37" s="1"/>
      <c r="J37" s="1"/>
    </row>
    <row r="38" spans="1:10">
      <c r="F38" s="1"/>
      <c r="G38" s="1"/>
      <c r="H38" s="1"/>
      <c r="I38" s="1"/>
      <c r="J38" s="1"/>
    </row>
    <row r="39" spans="1:10">
      <c r="F39" s="1"/>
      <c r="G39" s="1"/>
      <c r="H39" s="1"/>
      <c r="I39" s="1"/>
      <c r="J39" s="1"/>
    </row>
    <row r="40" spans="1:10">
      <c r="F40" s="1"/>
      <c r="G40" s="1"/>
      <c r="H40" s="1"/>
      <c r="I40" s="1"/>
      <c r="J40" s="1"/>
    </row>
    <row r="41" spans="1:10">
      <c r="F41" s="1"/>
      <c r="G41" s="1"/>
      <c r="H41" s="1"/>
      <c r="I41" s="1"/>
      <c r="J41" s="1"/>
    </row>
    <row r="42" spans="1:10">
      <c r="F42" s="1"/>
      <c r="G42" s="1"/>
      <c r="H42" s="1"/>
      <c r="I42" s="1"/>
      <c r="J42" s="1"/>
    </row>
    <row r="43" spans="1:10">
      <c r="F43" s="1"/>
      <c r="G43" s="1"/>
      <c r="H43" s="1"/>
      <c r="I43" s="1"/>
      <c r="J43" s="1"/>
    </row>
    <row r="44" spans="1:10">
      <c r="F44" s="1"/>
      <c r="G44" s="1"/>
      <c r="H44" s="1"/>
      <c r="I44" s="1"/>
      <c r="J44" s="1"/>
    </row>
    <row r="45" spans="1:10">
      <c r="F45" s="1"/>
      <c r="G45" s="1"/>
      <c r="H45" s="1"/>
      <c r="I45" s="1"/>
      <c r="J45" s="1"/>
    </row>
    <row r="46" spans="1:10">
      <c r="F46" s="1"/>
      <c r="G46" s="1"/>
      <c r="H46" s="1"/>
      <c r="I46" s="1"/>
      <c r="J46" s="1"/>
    </row>
    <row r="47" spans="1:10">
      <c r="F47" s="1"/>
      <c r="G47" s="1"/>
      <c r="H47" s="1"/>
      <c r="I47" s="1"/>
      <c r="J47" s="1"/>
    </row>
    <row r="48" spans="1:10">
      <c r="F48" s="1"/>
      <c r="G48" s="1"/>
      <c r="H48" s="1"/>
      <c r="I48" s="1"/>
      <c r="J48" s="1"/>
    </row>
    <row r="49" spans="6:10">
      <c r="F49" s="1"/>
      <c r="G49" s="1"/>
      <c r="H49" s="1"/>
      <c r="I49" s="1"/>
      <c r="J49" s="1"/>
    </row>
    <row r="50" spans="6:10">
      <c r="F50" s="1"/>
      <c r="G50" s="1"/>
      <c r="H50" s="1"/>
      <c r="I50" s="1"/>
      <c r="J50" s="1"/>
    </row>
    <row r="51" spans="6:10">
      <c r="F51" s="1"/>
      <c r="G51" s="1"/>
      <c r="H51" s="1"/>
      <c r="I51" s="1"/>
      <c r="J51" s="1"/>
    </row>
  </sheetData>
  <mergeCells count="10">
    <mergeCell ref="C12:C13"/>
    <mergeCell ref="A23:E23"/>
    <mergeCell ref="A14:A15"/>
    <mergeCell ref="B14:B15"/>
    <mergeCell ref="C14:C15"/>
    <mergeCell ref="A1:E1"/>
    <mergeCell ref="A2:B2"/>
    <mergeCell ref="A8:B8"/>
    <mergeCell ref="A12:A13"/>
    <mergeCell ref="B12:B13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Воробьев</cp:lastModifiedBy>
  <dcterms:created xsi:type="dcterms:W3CDTF">1996-10-08T23:32:33Z</dcterms:created>
  <dcterms:modified xsi:type="dcterms:W3CDTF">2023-04-22T12:01:34Z</dcterms:modified>
</cp:coreProperties>
</file>